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'стр.1'!$A$1:$CG$51</definedName>
    <definedName name="_xlnm.Print_Area" localSheetId="1">'стр.2_5'!$A$1:$FC$183</definedName>
  </definedNames>
  <calcPr fullCalcOnLoad="1"/>
</workbook>
</file>

<file path=xl/sharedStrings.xml><?xml version="1.0" encoding="utf-8"?>
<sst xmlns="http://schemas.openxmlformats.org/spreadsheetml/2006/main" count="317" uniqueCount="192">
  <si>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</si>
  <si>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</si>
  <si>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</si>
  <si>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</si>
  <si>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</si>
  <si>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</si>
  <si>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</si>
  <si>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</si>
  <si>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</si>
  <si>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</si>
  <si>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</si>
  <si>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</si>
  <si>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</si>
  <si>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</si>
  <si>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</si>
  <si>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</si>
  <si>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</si>
  <si>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</si>
  <si>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</si>
  <si>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</si>
  <si>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</si>
  <si>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</si>
  <si>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</si>
  <si>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</si>
  <si>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</si>
  <si>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</si>
  <si>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</si>
  <si>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</si>
  <si>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</si>
  <si>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</si>
  <si>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</si>
  <si>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</si>
  <si>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</si>
  <si>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</si>
  <si>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</si>
  <si>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</si>
  <si>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</si>
  <si>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</si>
  <si>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</si>
  <si>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</si>
  <si>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</si>
  <si>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</si>
  <si>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</si>
  <si>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</si>
  <si>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</si>
  <si>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</si>
  <si>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</si>
  <si>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</si>
  <si>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</si>
  <si>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</si>
  <si>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</si>
  <si>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</si>
  <si>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</si>
  <si>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</si>
  <si>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</si>
  <si>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</si>
  <si>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</si>
  <si>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</si>
  <si>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</si>
  <si>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</si>
  <si>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</si>
  <si>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</si>
  <si>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</si>
  <si>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</si>
  <si>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</si>
  <si>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</si>
  <si>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</si>
  <si>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</si>
  <si>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</si>
  <si>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</si>
  <si>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</si>
  <si>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</si>
  <si>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</si>
  <si>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</si>
  <si>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</si>
  <si>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</si>
  <si>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</si>
  <si>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Тепло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</si>
  <si>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</si>
  <si>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</si>
  <si>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</si>
  <si>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</si>
  <si>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</si>
  <si>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</si>
  <si>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</si>
  <si>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</si>
  <si>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</si>
  <si>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</si>
  <si>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</si>
  <si>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</si>
  <si>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</si>
  <si>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</si>
  <si>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</si>
  <si>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</si>
  <si>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</si>
  <si>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</si>
  <si>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</si>
  <si>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</si>
  <si>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</si>
  <si>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</si>
  <si>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</si>
  <si>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</si>
  <si>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</si>
  <si>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</si>
  <si>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</si>
  <si>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</si>
  <si>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Сумма, руб.  (областной бюджет)
(гр. 2 x гр. 3)</t>
  </si>
  <si>
    <t>Сумма, руб. (местный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</si>
  <si>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</si>
  <si>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</si>
  <si>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</si>
  <si>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</si>
  <si>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</si>
  <si>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</si>
  <si>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</si>
  <si>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</si>
  <si>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</si>
  <si>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</si>
  <si>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</si>
  <si>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</si>
  <si>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</si>
  <si>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</si>
  <si>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</si>
  <si>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</si>
  <si>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</si>
  <si>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</si>
  <si>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</si>
  <si>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</si>
  <si>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</si>
  <si>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</si>
  <si>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</si>
  <si>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</si>
  <si>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</si>
  <si>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</si>
  <si>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</si>
  <si>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</si>
  <si>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</si>
  <si>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</si>
  <si>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>Субвенции (прочие)</t>
  </si>
  <si>
    <t xml:space="preserve">Продукты питания, летняя площадка </t>
  </si>
  <si>
    <t>Медикаменты</t>
  </si>
  <si>
    <t xml:space="preserve">Прочее </t>
  </si>
  <si>
    <t xml:space="preserve">Учебные расходы (1 степень обучения) </t>
  </si>
  <si>
    <t xml:space="preserve">Учебные расходы (2 степень обучения) </t>
  </si>
  <si>
    <t xml:space="preserve">Учебные расходы (3 степень обучения) </t>
  </si>
  <si>
    <t>10-11 кл не по ФГОС</t>
  </si>
  <si>
    <t>Расчеты (обоснования) норматива по субвенции из областного бюджета МБОУ "ООШ  с.Большой Содом"</t>
  </si>
  <si>
    <t>5-9 кл  не по ФГОС</t>
  </si>
  <si>
    <t>Средняя стоимость, м.б., руб.</t>
  </si>
  <si>
    <t>Молоко (софинансирование мест.бюдж)</t>
  </si>
  <si>
    <t>Молоко (1 ступень)</t>
  </si>
  <si>
    <t>Молоко (школьное питание)</t>
  </si>
  <si>
    <t>Директор</t>
  </si>
  <si>
    <t>Д.И. Быкова</t>
  </si>
  <si>
    <t>О.В. Сенина</t>
  </si>
  <si>
    <t>Руководитель МУ "ЦО УО БК МР"</t>
  </si>
  <si>
    <t xml:space="preserve">№ 
п/п
</t>
  </si>
  <si>
    <t>Должность, группа должностей</t>
  </si>
  <si>
    <t xml:space="preserve">Источник финансирования </t>
  </si>
  <si>
    <t>Оплата труда за                 1 месяц (на основании тарификации от 01.09.2018 г.)</t>
  </si>
  <si>
    <t>Доведение до МРОТ (на основании тарификации от 01.09.2018 г.)</t>
  </si>
  <si>
    <t xml:space="preserve">областной бюджет </t>
  </si>
  <si>
    <t>Муниципальное бюджетное общеобразовательное учреждение "Основная общеобразовательная школа с.Большой Содом Базарно-Карабулакского                                      муниципального района Саратовской области"</t>
  </si>
  <si>
    <t xml:space="preserve">Административно-управленческий, педагогический, вспомогательный персонал </t>
  </si>
  <si>
    <t xml:space="preserve">Пособие по уходу за ребенком </t>
  </si>
  <si>
    <t xml:space="preserve">Пени за несвоевременную оплату взносов 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</si>
  <si>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</si>
  <si>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</si>
  <si>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</si>
  <si>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 xml:space="preserve">Вода </t>
  </si>
  <si>
    <t>4.3. Расчет (обоснование) расходов на оплату работ, услуг по содержанию имущества</t>
  </si>
  <si>
    <t xml:space="preserve">Техобслуживание газовых сетей </t>
  </si>
  <si>
    <t>Предрейсовый техосмотр</t>
  </si>
  <si>
    <t xml:space="preserve">Техобслуживание пожарной сигнализации </t>
  </si>
  <si>
    <t>4.4. Расчет (обоснование) расходов на оплату прочих работ, услуг</t>
  </si>
  <si>
    <t xml:space="preserve">Периодический медицинский осмотр </t>
  </si>
  <si>
    <t>Районные программы ("Патриоты", "Одаренные дети")</t>
  </si>
  <si>
    <t>ОСАГО</t>
  </si>
  <si>
    <t>Курсы повышения квалификации по системе закупок</t>
  </si>
  <si>
    <t>Прочее</t>
  </si>
  <si>
    <t>4.5. Расчет (обоснование) расходов на приобретение основных средств, материальных запасов</t>
  </si>
  <si>
    <t>Средняя стоимость, обл.б., руб.</t>
  </si>
  <si>
    <t xml:space="preserve">Закупка учебников, из них: </t>
  </si>
  <si>
    <t>Группа продленного дня</t>
  </si>
  <si>
    <t xml:space="preserve">Гюрюче-смазочные материалы </t>
  </si>
  <si>
    <t xml:space="preserve">Приложение № 2               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     от 28 июля 2010 г. № 81н
(в ред. Приказа Минфина России от 29.08.2016 № 142н)
</t>
  </si>
  <si>
    <t>Оплата труда всего за 1 месяц (гр4+гр5)</t>
  </si>
  <si>
    <t>Оплата труда за год (гр6 х 12)</t>
  </si>
  <si>
    <t>Источник финансового обеспечения: субсидии на выполнение муниципального задания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</si>
  <si>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</si>
  <si>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</si>
  <si>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 xml:space="preserve">Директор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</si>
</sst>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52" fillId="33" borderId="15" xfId="0" applyNumberFormat="1" applyFont="1" applyFill="1" applyBorder="1" applyAlignment="1">
      <alignment horizontal="center" vertical="top"/>
    </xf>
    <xf numFmtId="0" fontId="52" fillId="33" borderId="0" xfId="0" applyNumberFormat="1" applyFont="1" applyFill="1" applyBorder="1" applyAlignment="1">
      <alignment horizontal="center" vertical="top"/>
    </xf>
    <xf numFmtId="0" fontId="52" fillId="33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left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9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/>
    </xf>
    <xf numFmtId="0" fontId="53" fillId="33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 wrapText="1"/>
    </xf>
    <xf numFmtId="171" fontId="55" fillId="33" borderId="18" xfId="58" applyFont="1" applyFill="1" applyBorder="1" applyAlignment="1">
      <alignment horizontal="center" vertical="center"/>
    </xf>
    <xf numFmtId="171" fontId="55" fillId="33" borderId="19" xfId="58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  <xf numFmtId="0" fontId="56" fillId="33" borderId="15" xfId="0" applyNumberFormat="1" applyFont="1" applyFill="1" applyBorder="1" applyAlignment="1">
      <alignment horizontal="center" vertical="center" wrapText="1"/>
    </xf>
    <xf numFmtId="0" fontId="56" fillId="33" borderId="18" xfId="0" applyNumberFormat="1" applyFont="1" applyFill="1" applyBorder="1" applyAlignment="1">
      <alignment horizontal="center" vertical="center" wrapText="1"/>
    </xf>
    <xf numFmtId="0" fontId="56" fillId="33" borderId="24" xfId="0" applyNumberFormat="1" applyFont="1" applyFill="1" applyBorder="1" applyAlignment="1">
      <alignment horizontal="center" vertical="center" wrapText="1"/>
    </xf>
    <xf numFmtId="0" fontId="56" fillId="33" borderId="19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/>
    </xf>
    <xf numFmtId="171" fontId="11" fillId="33" borderId="17" xfId="58" applyFont="1" applyFill="1" applyBorder="1" applyAlignment="1">
      <alignment horizontal="center" vertical="center"/>
    </xf>
    <xf numFmtId="171" fontId="11" fillId="33" borderId="12" xfId="58" applyFont="1" applyFill="1" applyBorder="1" applyAlignment="1">
      <alignment horizontal="center" vertical="center"/>
    </xf>
    <xf numFmtId="171" fontId="11" fillId="33" borderId="21" xfId="58" applyFont="1" applyFill="1" applyBorder="1" applyAlignment="1">
      <alignment horizontal="center" vertical="center"/>
    </xf>
    <xf numFmtId="171" fontId="11" fillId="33" borderId="14" xfId="58" applyFont="1" applyFill="1" applyBorder="1" applyAlignment="1">
      <alignment horizontal="center" vertical="center"/>
    </xf>
    <xf numFmtId="171" fontId="11" fillId="33" borderId="11" xfId="58" applyFont="1" applyFill="1" applyBorder="1" applyAlignment="1">
      <alignment horizontal="center" vertical="center"/>
    </xf>
    <xf numFmtId="171" fontId="11" fillId="33" borderId="23" xfId="58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171" fontId="9" fillId="33" borderId="0" xfId="58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right" vertical="center"/>
    </xf>
    <xf numFmtId="49" fontId="54" fillId="33" borderId="0" xfId="0" applyNumberFormat="1" applyFont="1" applyFill="1" applyBorder="1" applyAlignment="1">
      <alignment horizontal="right" vertical="center"/>
    </xf>
    <xf numFmtId="0" fontId="54" fillId="33" borderId="0" xfId="0" applyNumberFormat="1" applyFont="1" applyFill="1" applyBorder="1" applyAlignment="1">
      <alignment horizontal="center" vertical="center"/>
    </xf>
    <xf numFmtId="171" fontId="54" fillId="33" borderId="0" xfId="58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171" fontId="9" fillId="33" borderId="16" xfId="58" applyFont="1" applyFill="1" applyBorder="1" applyAlignment="1">
      <alignment horizontal="center" vertical="center" wrapText="1"/>
    </xf>
    <xf numFmtId="171" fontId="9" fillId="33" borderId="10" xfId="58" applyFont="1" applyFill="1" applyBorder="1" applyAlignment="1">
      <alignment horizontal="center" vertical="center" wrapText="1"/>
    </xf>
    <xf numFmtId="171" fontId="9" fillId="33" borderId="20" xfId="58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right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20" xfId="58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2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171" fontId="57" fillId="33" borderId="16" xfId="58" applyFont="1" applyFill="1" applyBorder="1" applyAlignment="1">
      <alignment horizontal="center" vertical="center"/>
    </xf>
    <xf numFmtId="171" fontId="57" fillId="33" borderId="10" xfId="58" applyFont="1" applyFill="1" applyBorder="1" applyAlignment="1">
      <alignment horizontal="center" vertical="center"/>
    </xf>
    <xf numFmtId="171" fontId="57" fillId="33" borderId="20" xfId="58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/>
    </xf>
    <xf numFmtId="171" fontId="1" fillId="33" borderId="20" xfId="58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20" xfId="0" applyNumberFormat="1" applyFont="1" applyFill="1" applyBorder="1" applyAlignment="1">
      <alignment horizontal="center" vertical="top"/>
    </xf>
    <xf numFmtId="171" fontId="9" fillId="33" borderId="16" xfId="58" applyFont="1" applyFill="1" applyBorder="1" applyAlignment="1">
      <alignment horizontal="center" vertical="center"/>
    </xf>
    <xf numFmtId="171" fontId="9" fillId="33" borderId="10" xfId="58" applyFont="1" applyFill="1" applyBorder="1" applyAlignment="1">
      <alignment horizontal="center" vertical="center"/>
    </xf>
    <xf numFmtId="171" fontId="9" fillId="33" borderId="20" xfId="58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171" fontId="9" fillId="33" borderId="15" xfId="58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9" borderId="15" xfId="0" applyNumberFormat="1" applyFont="1" applyFill="1" applyBorder="1" applyAlignment="1">
      <alignment horizontal="center" vertical="center"/>
    </xf>
    <xf numFmtId="171" fontId="1" fillId="9" borderId="16" xfId="58" applyFont="1" applyFill="1" applyBorder="1" applyAlignment="1">
      <alignment horizontal="center" vertical="center" wrapText="1"/>
    </xf>
    <xf numFmtId="171" fontId="1" fillId="9" borderId="10" xfId="58" applyFont="1" applyFill="1" applyBorder="1" applyAlignment="1">
      <alignment horizontal="center" vertical="center" wrapText="1"/>
    </xf>
    <xf numFmtId="171" fontId="1" fillId="9" borderId="20" xfId="58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left" vertical="center" wrapText="1"/>
    </xf>
    <xf numFmtId="0" fontId="1" fillId="9" borderId="16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20" xfId="0" applyNumberFormat="1" applyFont="1" applyFill="1" applyBorder="1" applyAlignment="1">
      <alignment horizontal="right" vertical="center"/>
    </xf>
    <xf numFmtId="171" fontId="1" fillId="33" borderId="16" xfId="58" applyFont="1" applyFill="1" applyBorder="1" applyAlignment="1">
      <alignment horizontal="center" vertical="top"/>
    </xf>
    <xf numFmtId="171" fontId="1" fillId="33" borderId="10" xfId="58" applyFont="1" applyFill="1" applyBorder="1" applyAlignment="1">
      <alignment horizontal="center" vertical="top"/>
    </xf>
    <xf numFmtId="171" fontId="1" fillId="33" borderId="20" xfId="58" applyFont="1" applyFill="1" applyBorder="1" applyAlignment="1">
      <alignment horizontal="center" vertical="top"/>
    </xf>
    <xf numFmtId="171" fontId="1" fillId="33" borderId="15" xfId="58" applyFont="1" applyFill="1" applyBorder="1" applyAlignment="1">
      <alignment horizontal="center" vertical="center"/>
    </xf>
    <xf numFmtId="171" fontId="1" fillId="33" borderId="17" xfId="58" applyFont="1" applyFill="1" applyBorder="1" applyAlignment="1">
      <alignment horizontal="center"/>
    </xf>
    <xf numFmtId="171" fontId="1" fillId="33" borderId="12" xfId="58" applyFont="1" applyFill="1" applyBorder="1" applyAlignment="1">
      <alignment horizontal="center"/>
    </xf>
    <xf numFmtId="171" fontId="1" fillId="33" borderId="21" xfId="58" applyFont="1" applyFill="1" applyBorder="1" applyAlignment="1">
      <alignment horizontal="center"/>
    </xf>
    <xf numFmtId="171" fontId="1" fillId="33" borderId="14" xfId="58" applyFont="1" applyFill="1" applyBorder="1" applyAlignment="1">
      <alignment horizontal="center"/>
    </xf>
    <xf numFmtId="171" fontId="1" fillId="33" borderId="11" xfId="58" applyFont="1" applyFill="1" applyBorder="1" applyAlignment="1">
      <alignment horizontal="center"/>
    </xf>
    <xf numFmtId="171" fontId="1" fillId="33" borderId="23" xfId="58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23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right" vertical="center"/>
    </xf>
    <xf numFmtId="171" fontId="1" fillId="33" borderId="15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20" xfId="0" applyNumberFormat="1" applyFont="1" applyFill="1" applyBorder="1" applyAlignment="1">
      <alignment horizontal="left" vertical="center" wrapText="1" indent="2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 indent="2"/>
    </xf>
    <xf numFmtId="0" fontId="1" fillId="33" borderId="21" xfId="0" applyNumberFormat="1" applyFont="1" applyFill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9" fillId="33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171" fontId="1" fillId="33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/>
    </xf>
    <xf numFmtId="0" fontId="9" fillId="33" borderId="16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20" xfId="0" applyNumberFormat="1" applyFont="1" applyFill="1" applyBorder="1" applyAlignment="1">
      <alignment horizontal="center" vertical="top"/>
    </xf>
    <xf numFmtId="171" fontId="57" fillId="33" borderId="15" xfId="58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vertical="top" wrapText="1"/>
    </xf>
    <xf numFmtId="171" fontId="1" fillId="0" borderId="15" xfId="58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20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51"/>
  <sheetViews>
    <sheetView zoomScale="90" zoomScaleNormal="90" zoomScaleSheetLayoutView="80" zoomScalePageLayoutView="0" workbookViewId="0" topLeftCell="A1">
      <selection activeCell="A1" sqref="A1:BW24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8" width="21.625" style="1" customWidth="1"/>
    <col min="59" max="74" width="0.875" style="1" customWidth="1"/>
    <col min="75" max="75" width="18.625" style="1" customWidth="1"/>
    <col min="76" max="76" width="0.875" style="1" customWidth="1"/>
    <col min="77" max="16384" width="0.875" style="1" customWidth="1"/>
  </cols>
  <sheetData>
    <row r="1" s="9" customFormat="1" ht="12"/>
    <row r="2" spans="41:75" s="9" customFormat="1" ht="47.25" customHeight="1"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24"/>
      <c r="BF2" s="49" t="s">
        <v>185</v>
      </c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</row>
    <row r="3" spans="56:75" ht="3" customHeight="1">
      <c r="BD3" s="24"/>
      <c r="BE3" s="24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</row>
    <row r="4" spans="56:75" s="10" customFormat="1" ht="11.25" customHeight="1">
      <c r="BD4" s="24"/>
      <c r="BE4" s="24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</row>
    <row r="5" spans="56:75" ht="12.75">
      <c r="BD5" s="24"/>
      <c r="BE5" s="24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="2" customFormat="1" ht="15">
      <c r="BW6" s="8"/>
    </row>
    <row r="8" spans="1:75" s="7" customFormat="1" ht="15.75">
      <c r="A8" s="61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</row>
    <row r="9" spans="1:75" ht="15.75" customHeight="1">
      <c r="A9" s="62" t="s">
        <v>162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</row>
    <row r="10" spans="1:75" ht="15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</row>
    <row r="11" spans="1:75" s="2" customFormat="1" ht="15.75">
      <c r="A11" s="61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</row>
    <row r="12" spans="1:75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s="6" customFormat="1" ht="15.75">
      <c r="A13" s="25" t="s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72" t="s">
        <v>118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</row>
    <row r="14" spans="1:75" s="6" customFormat="1" ht="6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s="6" customFormat="1" ht="15.75">
      <c r="A15" s="28" t="s">
        <v>188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spans="1:75" s="6" customFormat="1" ht="15.75">
      <c r="A16" s="28" t="s">
        <v>119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spans="1:75" s="2" customFormat="1" ht="15.75">
      <c r="A17" s="61" t="s">
        <v>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</row>
    <row r="18" spans="57:58" ht="10.5" customHeight="1">
      <c r="BE18" s="30"/>
      <c r="BF18" s="31"/>
    </row>
    <row r="19" spans="1:75" s="3" customFormat="1" ht="13.5" customHeight="1">
      <c r="A19" s="63" t="str">
        <f>'[1]стр.1'!A18</f>
        <v>№ 
п/п</v>
      </c>
      <c r="B19" s="64"/>
      <c r="C19" s="64"/>
      <c r="D19" s="64"/>
      <c r="E19" s="64"/>
      <c r="F19" s="65"/>
      <c r="G19" s="63" t="s">
        <v>157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63" t="s">
        <v>158</v>
      </c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5"/>
      <c r="AO19" s="63" t="s">
        <v>159</v>
      </c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  <c r="BE19" s="73" t="s">
        <v>160</v>
      </c>
      <c r="BF19" s="74" t="s">
        <v>186</v>
      </c>
      <c r="BG19" s="64" t="s">
        <v>187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</row>
    <row r="20" spans="1:75" s="3" customFormat="1" ht="13.5" customHeight="1">
      <c r="A20" s="66"/>
      <c r="B20" s="67"/>
      <c r="C20" s="67"/>
      <c r="D20" s="67"/>
      <c r="E20" s="67"/>
      <c r="F20" s="68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6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8"/>
      <c r="AO20" s="66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8"/>
      <c r="BE20" s="73"/>
      <c r="BF20" s="75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8"/>
    </row>
    <row r="21" spans="1:75" s="3" customFormat="1" ht="66" customHeight="1">
      <c r="A21" s="69"/>
      <c r="B21" s="70"/>
      <c r="C21" s="70"/>
      <c r="D21" s="70"/>
      <c r="E21" s="70"/>
      <c r="F21" s="71"/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/>
      <c r="AO21" s="69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1"/>
      <c r="BE21" s="73"/>
      <c r="BF21" s="76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1"/>
    </row>
    <row r="22" spans="1:75" s="4" customFormat="1" ht="22.5" customHeight="1">
      <c r="A22" s="58">
        <v>1</v>
      </c>
      <c r="B22" s="59"/>
      <c r="C22" s="59"/>
      <c r="D22" s="59"/>
      <c r="E22" s="59"/>
      <c r="F22" s="60"/>
      <c r="G22" s="58">
        <v>2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  <c r="Y22" s="58">
        <v>3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0"/>
      <c r="AO22" s="58">
        <v>4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0"/>
      <c r="BE22" s="32">
        <v>5</v>
      </c>
      <c r="BF22" s="32">
        <v>6</v>
      </c>
      <c r="BG22" s="59">
        <v>7</v>
      </c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60"/>
    </row>
    <row r="23" spans="1:75" s="4" customFormat="1" ht="25.5" customHeight="1">
      <c r="A23" s="57">
        <v>1</v>
      </c>
      <c r="B23" s="57"/>
      <c r="C23" s="57"/>
      <c r="D23" s="57"/>
      <c r="E23" s="57"/>
      <c r="F23" s="57"/>
      <c r="G23" s="84" t="s">
        <v>163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77" t="s">
        <v>161</v>
      </c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8">
        <v>311454.66</v>
      </c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/>
      <c r="BE23" s="50">
        <v>5462</v>
      </c>
      <c r="BF23" s="50">
        <f>AO23+BE23</f>
        <v>316916.66</v>
      </c>
      <c r="BG23" s="78">
        <f>BF23*12</f>
        <v>3802999.92</v>
      </c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80"/>
    </row>
    <row r="24" spans="1:75" s="4" customFormat="1" ht="90.75" customHeight="1">
      <c r="A24" s="57"/>
      <c r="B24" s="57"/>
      <c r="C24" s="57"/>
      <c r="D24" s="57"/>
      <c r="E24" s="57"/>
      <c r="F24" s="5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81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/>
      <c r="BE24" s="51"/>
      <c r="BF24" s="51"/>
      <c r="BG24" s="81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3"/>
    </row>
    <row r="25" spans="1:75" s="4" customFormat="1" ht="22.5" customHeight="1">
      <c r="A25" s="54"/>
      <c r="B25" s="54"/>
      <c r="C25" s="54"/>
      <c r="D25" s="54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33"/>
      <c r="BF25" s="33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</row>
    <row r="26" spans="1:75" s="4" customFormat="1" ht="22.5" customHeight="1">
      <c r="A26" s="54"/>
      <c r="B26" s="54"/>
      <c r="C26" s="54"/>
      <c r="D26" s="54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33"/>
      <c r="BF26" s="33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</row>
    <row r="27" spans="1:75" s="5" customFormat="1" ht="22.5" customHeight="1">
      <c r="A27" s="54"/>
      <c r="B27" s="54"/>
      <c r="C27" s="54"/>
      <c r="D27" s="54"/>
      <c r="E27" s="54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34"/>
      <c r="BF27" s="34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</row>
    <row r="28" spans="1:75" s="5" customFormat="1" ht="18.75" customHeight="1">
      <c r="A28" s="54"/>
      <c r="B28" s="54"/>
      <c r="C28" s="54"/>
      <c r="D28" s="54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34"/>
      <c r="BF28" s="34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</row>
    <row r="29" spans="1:75" s="5" customFormat="1" ht="20.25" customHeight="1">
      <c r="A29" s="56"/>
      <c r="B29" s="56"/>
      <c r="C29" s="56"/>
      <c r="D29" s="56"/>
      <c r="E29" s="56"/>
      <c r="F29" s="56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34"/>
      <c r="BF29" s="34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</row>
    <row r="30" spans="1:75" s="5" customFormat="1" ht="20.25" customHeight="1">
      <c r="A30" s="56"/>
      <c r="B30" s="56"/>
      <c r="C30" s="56"/>
      <c r="D30" s="56"/>
      <c r="E30" s="56"/>
      <c r="F30" s="56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34"/>
      <c r="BF30" s="34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5" s="5" customFormat="1" ht="19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34"/>
      <c r="BF31" s="34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</row>
    <row r="32" spans="1:7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</row>
    <row r="33" spans="1:75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36"/>
      <c r="BF33" s="3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</row>
    <row r="34" spans="1:75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36"/>
      <c r="BF34" s="3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</row>
    <row r="35" spans="1:75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36"/>
      <c r="BF35" s="3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</row>
    <row r="36" spans="1:75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37"/>
      <c r="BF36" s="37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</row>
    <row r="37" spans="1:75" ht="12.75" customHeight="1">
      <c r="A37" s="87"/>
      <c r="B37" s="87"/>
      <c r="C37" s="87"/>
      <c r="D37" s="87"/>
      <c r="E37" s="87"/>
      <c r="F37" s="8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38"/>
      <c r="BF37" s="3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</row>
    <row r="38" spans="1:75" ht="12.75">
      <c r="A38" s="87"/>
      <c r="B38" s="87"/>
      <c r="C38" s="87"/>
      <c r="D38" s="87"/>
      <c r="E38" s="87"/>
      <c r="F38" s="87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38"/>
      <c r="BF38" s="3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</row>
    <row r="39" spans="1:75" ht="17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39"/>
      <c r="BF39" s="39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5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1:75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1:75" ht="12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36"/>
      <c r="BF42" s="3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</row>
    <row r="43" spans="1:75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36"/>
      <c r="BF43" s="3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</row>
    <row r="44" spans="1:75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36"/>
      <c r="BF44" s="3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</row>
    <row r="45" spans="1:75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37"/>
      <c r="BF45" s="37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</row>
    <row r="46" spans="1:75" ht="12.75" customHeight="1">
      <c r="A46" s="87"/>
      <c r="B46" s="87"/>
      <c r="C46" s="87"/>
      <c r="D46" s="87"/>
      <c r="E46" s="87"/>
      <c r="F46" s="87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37"/>
      <c r="BF46" s="37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</row>
    <row r="47" spans="1:75" ht="12.75">
      <c r="A47" s="87"/>
      <c r="B47" s="87"/>
      <c r="C47" s="87"/>
      <c r="D47" s="87"/>
      <c r="E47" s="87"/>
      <c r="F47" s="87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37"/>
      <c r="BF47" s="37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</row>
    <row r="48" spans="1:75" ht="19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39"/>
      <c r="BF48" s="39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</row>
    <row r="49" spans="1:75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</row>
    <row r="50" spans="1:75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</row>
    <row r="51" spans="1:7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</row>
  </sheetData>
  <sheetProtection/>
  <mergeCells count="88">
    <mergeCell ref="A42:F44"/>
    <mergeCell ref="G42:AN44"/>
    <mergeCell ref="A48:AN48"/>
    <mergeCell ref="AO48:BD48"/>
    <mergeCell ref="BG48:BW48"/>
    <mergeCell ref="A45:F45"/>
    <mergeCell ref="G45:AN45"/>
    <mergeCell ref="AO45:BD45"/>
    <mergeCell ref="BG45:BW45"/>
    <mergeCell ref="A46:F47"/>
    <mergeCell ref="AO42:BD44"/>
    <mergeCell ref="BG42:BW44"/>
    <mergeCell ref="AO36:BD36"/>
    <mergeCell ref="BG36:BW36"/>
    <mergeCell ref="G46:AN47"/>
    <mergeCell ref="AO46:BD47"/>
    <mergeCell ref="BG46:BW47"/>
    <mergeCell ref="A39:AN39"/>
    <mergeCell ref="AO39:BD39"/>
    <mergeCell ref="BG39:BW39"/>
    <mergeCell ref="A37:F38"/>
    <mergeCell ref="G37:X38"/>
    <mergeCell ref="Y37:AN38"/>
    <mergeCell ref="AO37:BD38"/>
    <mergeCell ref="BG37:BW38"/>
    <mergeCell ref="A31:X31"/>
    <mergeCell ref="Y31:AN31"/>
    <mergeCell ref="AO31:BD31"/>
    <mergeCell ref="A36:F36"/>
    <mergeCell ref="G36:X36"/>
    <mergeCell ref="BG26:BW26"/>
    <mergeCell ref="BG27:BW27"/>
    <mergeCell ref="BG29:BW29"/>
    <mergeCell ref="BG30:BW30"/>
    <mergeCell ref="BG31:BW31"/>
    <mergeCell ref="A33:F35"/>
    <mergeCell ref="G33:X35"/>
    <mergeCell ref="Y33:AN35"/>
    <mergeCell ref="AO33:BD35"/>
    <mergeCell ref="BG33:BW35"/>
    <mergeCell ref="Y23:AN24"/>
    <mergeCell ref="AO23:BD24"/>
    <mergeCell ref="BG23:BW24"/>
    <mergeCell ref="BG25:BW25"/>
    <mergeCell ref="G23:X24"/>
    <mergeCell ref="Y25:AN25"/>
    <mergeCell ref="AO25:BD25"/>
    <mergeCell ref="Y22:AN22"/>
    <mergeCell ref="BG19:BW21"/>
    <mergeCell ref="BG22:BW22"/>
    <mergeCell ref="G19:X21"/>
    <mergeCell ref="AO22:BD22"/>
    <mergeCell ref="G22:X22"/>
    <mergeCell ref="BF19:BF21"/>
    <mergeCell ref="A22:F22"/>
    <mergeCell ref="A8:BW8"/>
    <mergeCell ref="A9:BW10"/>
    <mergeCell ref="A11:BW11"/>
    <mergeCell ref="AO19:BD21"/>
    <mergeCell ref="Y19:AN21"/>
    <mergeCell ref="A19:F21"/>
    <mergeCell ref="X13:BW13"/>
    <mergeCell ref="A17:BW17"/>
    <mergeCell ref="BE19:BE21"/>
    <mergeCell ref="A29:F30"/>
    <mergeCell ref="A25:F25"/>
    <mergeCell ref="G25:X25"/>
    <mergeCell ref="A23:F24"/>
    <mergeCell ref="A26:F27"/>
    <mergeCell ref="G26:X27"/>
    <mergeCell ref="Y27:AN27"/>
    <mergeCell ref="Y26:AN26"/>
    <mergeCell ref="A28:F28"/>
    <mergeCell ref="G28:X28"/>
    <mergeCell ref="Y28:AN28"/>
    <mergeCell ref="AO28:BD28"/>
    <mergeCell ref="AO26:BD26"/>
    <mergeCell ref="AO27:BD27"/>
    <mergeCell ref="Y36:AN36"/>
    <mergeCell ref="BF2:BW5"/>
    <mergeCell ref="BE23:BE24"/>
    <mergeCell ref="BF23:BF24"/>
    <mergeCell ref="BG28:BW28"/>
    <mergeCell ref="G29:X30"/>
    <mergeCell ref="Y29:AN29"/>
    <mergeCell ref="AO29:BD29"/>
    <mergeCell ref="Y30:AN30"/>
    <mergeCell ref="AO30:BD3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A182"/>
  <sheetViews>
    <sheetView view="pageBreakPreview" zoomScale="90" zoomScaleNormal="90" zoomScaleSheetLayoutView="90" zoomScalePageLayoutView="0" workbookViewId="0" topLeftCell="A132">
      <selection activeCell="BD171" sqref="BD171:BS171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87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41" s="6" customFormat="1" ht="14.25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</row>
    <row r="4" ht="10.5" customHeight="1"/>
    <row r="5" spans="1:123" s="3" customFormat="1" ht="55.5" customHeight="1">
      <c r="A5" s="152" t="s">
        <v>0</v>
      </c>
      <c r="B5" s="153"/>
      <c r="C5" s="153"/>
      <c r="D5" s="153"/>
      <c r="E5" s="153"/>
      <c r="F5" s="154"/>
      <c r="G5" s="152" t="s">
        <v>12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  <c r="AE5" s="152" t="s">
        <v>13</v>
      </c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  <c r="AZ5" s="152" t="s">
        <v>14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4"/>
      <c r="BR5" s="145" t="s">
        <v>15</v>
      </c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7"/>
      <c r="DB5" s="152" t="s">
        <v>10</v>
      </c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4"/>
    </row>
    <row r="6" spans="1:123" s="4" customFormat="1" ht="12.75">
      <c r="A6" s="142">
        <v>1</v>
      </c>
      <c r="B6" s="142"/>
      <c r="C6" s="142"/>
      <c r="D6" s="142"/>
      <c r="E6" s="142"/>
      <c r="F6" s="142"/>
      <c r="G6" s="142">
        <v>2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>
        <v>3</v>
      </c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>
        <v>4</v>
      </c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36">
        <v>5</v>
      </c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8"/>
      <c r="DB6" s="142">
        <v>6</v>
      </c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</row>
    <row r="7" spans="1:123" s="5" customFormat="1" ht="24" customHeight="1">
      <c r="A7" s="97"/>
      <c r="B7" s="97"/>
      <c r="C7" s="97"/>
      <c r="D7" s="97"/>
      <c r="E7" s="97"/>
      <c r="F7" s="97"/>
      <c r="G7" s="149" t="s">
        <v>164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13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5"/>
      <c r="DB7" s="148">
        <f>AE7*AZ7*BR7</f>
        <v>0</v>
      </c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</row>
    <row r="8" spans="1:123" s="5" customFormat="1" ht="15" customHeight="1">
      <c r="A8" s="97"/>
      <c r="B8" s="97"/>
      <c r="C8" s="97"/>
      <c r="D8" s="97"/>
      <c r="E8" s="97"/>
      <c r="F8" s="97"/>
      <c r="G8" s="165" t="s">
        <v>2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6"/>
      <c r="AE8" s="148" t="s">
        <v>3</v>
      </c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 t="s">
        <v>3</v>
      </c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13" t="s">
        <v>3</v>
      </c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5"/>
      <c r="DB8" s="148">
        <f>SUM(DB7:DB7)</f>
        <v>0</v>
      </c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</row>
    <row r="10" spans="1:141" s="6" customFormat="1" ht="41.25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</row>
    <row r="11" ht="5.25" customHeight="1"/>
    <row r="12" spans="1:141" ht="27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06" t="s">
        <v>189</v>
      </c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</row>
    <row r="13" spans="1:141" ht="27.75" customHeight="1">
      <c r="A13" s="150" t="s">
        <v>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207" t="s">
        <v>190</v>
      </c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</row>
    <row r="14" ht="10.5" customHeight="1"/>
    <row r="15" spans="1:141" ht="55.5" customHeight="1">
      <c r="A15" s="152" t="s">
        <v>0</v>
      </c>
      <c r="B15" s="153"/>
      <c r="C15" s="153"/>
      <c r="D15" s="153"/>
      <c r="E15" s="153"/>
      <c r="F15" s="154"/>
      <c r="G15" s="152" t="s">
        <v>55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4"/>
      <c r="BW15" s="152" t="s">
        <v>18</v>
      </c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4"/>
      <c r="DW15" s="152" t="s">
        <v>17</v>
      </c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4"/>
    </row>
    <row r="16" spans="1:141" s="1" customFormat="1" ht="12.75">
      <c r="A16" s="142">
        <v>1</v>
      </c>
      <c r="B16" s="142"/>
      <c r="C16" s="142"/>
      <c r="D16" s="142"/>
      <c r="E16" s="142"/>
      <c r="F16" s="142"/>
      <c r="G16" s="142">
        <v>2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>
        <v>3</v>
      </c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>
        <v>4</v>
      </c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</row>
    <row r="17" spans="1:141" ht="15" customHeight="1">
      <c r="A17" s="97" t="s">
        <v>19</v>
      </c>
      <c r="B17" s="97"/>
      <c r="C17" s="97"/>
      <c r="D17" s="97"/>
      <c r="E17" s="97"/>
      <c r="F17" s="97"/>
      <c r="G17" s="42"/>
      <c r="H17" s="111" t="s">
        <v>30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48" t="s">
        <v>3</v>
      </c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</row>
    <row r="18" spans="1:141" s="1" customFormat="1" ht="12.75">
      <c r="A18" s="183" t="s">
        <v>20</v>
      </c>
      <c r="B18" s="184"/>
      <c r="C18" s="184"/>
      <c r="D18" s="184"/>
      <c r="E18" s="184"/>
      <c r="F18" s="185"/>
      <c r="G18" s="45"/>
      <c r="H18" s="189" t="s">
        <v>1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90"/>
      <c r="BW18" s="171">
        <v>3803000</v>
      </c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3"/>
      <c r="DW18" s="171">
        <f>BW18*0.22</f>
        <v>836660</v>
      </c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3"/>
    </row>
    <row r="19" spans="1:141" s="1" customFormat="1" ht="12.75">
      <c r="A19" s="186"/>
      <c r="B19" s="187"/>
      <c r="C19" s="187"/>
      <c r="D19" s="187"/>
      <c r="E19" s="187"/>
      <c r="F19" s="188"/>
      <c r="G19" s="46"/>
      <c r="H19" s="177" t="s">
        <v>31</v>
      </c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8"/>
      <c r="BW19" s="174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6"/>
      <c r="DW19" s="174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6"/>
    </row>
    <row r="20" spans="1:141" s="1" customFormat="1" ht="13.5" customHeight="1">
      <c r="A20" s="97" t="s">
        <v>21</v>
      </c>
      <c r="B20" s="97"/>
      <c r="C20" s="97"/>
      <c r="D20" s="97"/>
      <c r="E20" s="97"/>
      <c r="F20" s="97"/>
      <c r="G20" s="42"/>
      <c r="H20" s="181" t="s">
        <v>32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2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</row>
    <row r="21" spans="1:141" s="1" customFormat="1" ht="26.25" customHeight="1">
      <c r="A21" s="97" t="s">
        <v>22</v>
      </c>
      <c r="B21" s="97"/>
      <c r="C21" s="97"/>
      <c r="D21" s="97"/>
      <c r="E21" s="97"/>
      <c r="F21" s="97"/>
      <c r="G21" s="42"/>
      <c r="H21" s="181" t="s">
        <v>33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2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</row>
    <row r="22" spans="1:141" s="1" customFormat="1" ht="26.25" customHeight="1">
      <c r="A22" s="97" t="s">
        <v>23</v>
      </c>
      <c r="B22" s="97"/>
      <c r="C22" s="97"/>
      <c r="D22" s="97"/>
      <c r="E22" s="97"/>
      <c r="F22" s="97"/>
      <c r="G22" s="42"/>
      <c r="H22" s="111" t="s">
        <v>34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2"/>
      <c r="BW22" s="148" t="s">
        <v>3</v>
      </c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</row>
    <row r="23" spans="1:141" s="1" customFormat="1" ht="12.75">
      <c r="A23" s="183" t="s">
        <v>24</v>
      </c>
      <c r="B23" s="184"/>
      <c r="C23" s="184"/>
      <c r="D23" s="184"/>
      <c r="E23" s="184"/>
      <c r="F23" s="185"/>
      <c r="G23" s="45"/>
      <c r="H23" s="189" t="s">
        <v>1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90"/>
      <c r="BW23" s="171">
        <v>3803000</v>
      </c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3"/>
      <c r="DW23" s="171">
        <f>BW23*0.029</f>
        <v>110287</v>
      </c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3"/>
    </row>
    <row r="24" spans="1:141" s="1" customFormat="1" ht="25.5" customHeight="1">
      <c r="A24" s="186"/>
      <c r="B24" s="187"/>
      <c r="C24" s="187"/>
      <c r="D24" s="187"/>
      <c r="E24" s="187"/>
      <c r="F24" s="188"/>
      <c r="G24" s="46"/>
      <c r="H24" s="177" t="s">
        <v>35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8"/>
      <c r="BW24" s="174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6"/>
      <c r="DW24" s="174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6"/>
    </row>
    <row r="25" spans="1:141" s="1" customFormat="1" ht="26.25" customHeight="1">
      <c r="A25" s="97" t="s">
        <v>25</v>
      </c>
      <c r="B25" s="97"/>
      <c r="C25" s="97"/>
      <c r="D25" s="97"/>
      <c r="E25" s="97"/>
      <c r="F25" s="97"/>
      <c r="G25" s="42"/>
      <c r="H25" s="181" t="s">
        <v>36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</row>
    <row r="26" spans="1:141" s="1" customFormat="1" ht="27" customHeight="1">
      <c r="A26" s="97" t="s">
        <v>26</v>
      </c>
      <c r="B26" s="97"/>
      <c r="C26" s="97"/>
      <c r="D26" s="97"/>
      <c r="E26" s="97"/>
      <c r="F26" s="97"/>
      <c r="G26" s="42"/>
      <c r="H26" s="181" t="s">
        <v>37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2"/>
      <c r="BW26" s="170">
        <v>3803000</v>
      </c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>
        <f>BW26*0.002</f>
        <v>7606</v>
      </c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</row>
    <row r="27" spans="1:141" s="1" customFormat="1" ht="27" customHeight="1">
      <c r="A27" s="97" t="s">
        <v>27</v>
      </c>
      <c r="B27" s="97"/>
      <c r="C27" s="97"/>
      <c r="D27" s="97"/>
      <c r="E27" s="97"/>
      <c r="F27" s="97"/>
      <c r="G27" s="42"/>
      <c r="H27" s="181" t="s">
        <v>38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2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</row>
    <row r="28" spans="1:141" s="1" customFormat="1" ht="27" customHeight="1">
      <c r="A28" s="97" t="s">
        <v>28</v>
      </c>
      <c r="B28" s="97"/>
      <c r="C28" s="97"/>
      <c r="D28" s="97"/>
      <c r="E28" s="97"/>
      <c r="F28" s="97"/>
      <c r="G28" s="42"/>
      <c r="H28" s="181" t="s">
        <v>38</v>
      </c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2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</row>
    <row r="29" spans="1:141" s="1" customFormat="1" ht="26.25" customHeight="1">
      <c r="A29" s="97" t="s">
        <v>29</v>
      </c>
      <c r="B29" s="97"/>
      <c r="C29" s="97"/>
      <c r="D29" s="97"/>
      <c r="E29" s="97"/>
      <c r="F29" s="97"/>
      <c r="G29" s="42"/>
      <c r="H29" s="111" t="s">
        <v>39</v>
      </c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2"/>
      <c r="BW29" s="170">
        <v>3803000</v>
      </c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>
        <f>BW29*0.051</f>
        <v>193953</v>
      </c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</row>
    <row r="30" spans="1:141" s="1" customFormat="1" ht="13.5" customHeight="1">
      <c r="A30" s="97"/>
      <c r="B30" s="97"/>
      <c r="C30" s="97"/>
      <c r="D30" s="97"/>
      <c r="E30" s="97"/>
      <c r="F30" s="97"/>
      <c r="G30" s="179" t="s">
        <v>2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6"/>
      <c r="BW30" s="148" t="s">
        <v>3</v>
      </c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80">
        <f>SUM(DW18:DW29)</f>
        <v>1148506</v>
      </c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</row>
    <row r="31" ht="3" customHeight="1"/>
    <row r="32" spans="1:141" s="9" customFormat="1" ht="48" customHeight="1">
      <c r="A32" s="191" t="s">
        <v>56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</row>
    <row r="34" spans="1:141" s="6" customFormat="1" ht="14.25">
      <c r="A34" s="143" t="s">
        <v>40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</row>
    <row r="35" ht="6" customHeight="1"/>
    <row r="36" spans="1:141" s="6" customFormat="1" ht="14.25">
      <c r="A36" s="15" t="s">
        <v>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4" t="s">
        <v>64</v>
      </c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</row>
    <row r="37" spans="1:141" s="6" customFormat="1" ht="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1:141" s="6" customFormat="1" ht="14.25">
      <c r="A38" s="150" t="s">
        <v>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 t="s">
        <v>135</v>
      </c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</row>
    <row r="39" spans="1:141" s="6" customFormat="1" ht="14.25">
      <c r="A39" s="14" t="s">
        <v>136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</row>
    <row r="40" ht="10.5" customHeight="1"/>
    <row r="41" spans="1:141" s="3" customFormat="1" ht="72" customHeight="1">
      <c r="A41" s="152" t="s">
        <v>0</v>
      </c>
      <c r="B41" s="153"/>
      <c r="C41" s="153"/>
      <c r="D41" s="153"/>
      <c r="E41" s="153"/>
      <c r="F41" s="153"/>
      <c r="G41" s="154"/>
      <c r="H41" s="152" t="s">
        <v>41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4"/>
      <c r="BD41" s="145" t="s">
        <v>65</v>
      </c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7"/>
      <c r="BT41" s="145" t="s">
        <v>66</v>
      </c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7"/>
      <c r="DB41" s="145" t="s">
        <v>117</v>
      </c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7"/>
      <c r="DT41" s="152" t="s">
        <v>116</v>
      </c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4"/>
    </row>
    <row r="42" spans="1:141" s="4" customFormat="1" ht="12.75">
      <c r="A42" s="142">
        <v>1</v>
      </c>
      <c r="B42" s="142"/>
      <c r="C42" s="142"/>
      <c r="D42" s="142"/>
      <c r="E42" s="142"/>
      <c r="F42" s="142"/>
      <c r="G42" s="142"/>
      <c r="H42" s="142">
        <v>2</v>
      </c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36">
        <v>3</v>
      </c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8"/>
      <c r="BT42" s="136">
        <v>4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8"/>
      <c r="DB42" s="136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8"/>
      <c r="DT42" s="142">
        <v>5</v>
      </c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</row>
    <row r="43" spans="1:141" s="5" customFormat="1" ht="28.5" customHeight="1">
      <c r="A43" s="97" t="s">
        <v>19</v>
      </c>
      <c r="B43" s="97"/>
      <c r="C43" s="97"/>
      <c r="D43" s="97"/>
      <c r="E43" s="97"/>
      <c r="F43" s="97"/>
      <c r="G43" s="97"/>
      <c r="H43" s="149" t="s">
        <v>67</v>
      </c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13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5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5"/>
      <c r="DB43" s="167">
        <v>0</v>
      </c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9"/>
      <c r="DT43" s="170">
        <f>BD43*BT43</f>
        <v>0</v>
      </c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</row>
    <row r="44" spans="1:141" s="5" customFormat="1" ht="15" customHeight="1">
      <c r="A44" s="97"/>
      <c r="B44" s="97"/>
      <c r="C44" s="97"/>
      <c r="D44" s="97"/>
      <c r="E44" s="97"/>
      <c r="F44" s="97"/>
      <c r="G44" s="97"/>
      <c r="H44" s="165" t="s">
        <v>2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13" t="s">
        <v>3</v>
      </c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5"/>
      <c r="BT44" s="113" t="s">
        <v>3</v>
      </c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5"/>
      <c r="DB44" s="167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9"/>
      <c r="DT44" s="180">
        <f>SUM(DT43:DT43)</f>
        <v>0</v>
      </c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</row>
    <row r="45" s="1" customFormat="1" ht="12" customHeight="1"/>
    <row r="46" spans="1:141" s="6" customFormat="1" ht="14.25">
      <c r="A46" s="143" t="s">
        <v>42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</row>
    <row r="47" spans="1:141" s="6" customFormat="1" ht="14.25">
      <c r="A47" s="143" t="s">
        <v>71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</row>
    <row r="48" ht="6" customHeight="1"/>
    <row r="49" spans="1:141" s="6" customFormat="1" ht="14.25">
      <c r="A49" s="15" t="s">
        <v>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4" t="s">
        <v>68</v>
      </c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</row>
    <row r="50" spans="1:141" s="6" customFormat="1" ht="6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</row>
    <row r="51" spans="1:141" s="6" customFormat="1" ht="14.25">
      <c r="A51" s="150" t="s">
        <v>5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1" t="s">
        <v>58</v>
      </c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</row>
    <row r="52" spans="1:141" s="6" customFormat="1" ht="14.25">
      <c r="A52" s="14" t="s">
        <v>61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</row>
    <row r="53" spans="1:141" s="3" customFormat="1" ht="55.5" customHeight="1">
      <c r="A53" s="152" t="s">
        <v>0</v>
      </c>
      <c r="B53" s="153"/>
      <c r="C53" s="153"/>
      <c r="D53" s="153"/>
      <c r="E53" s="153"/>
      <c r="F53" s="153"/>
      <c r="G53" s="154"/>
      <c r="H53" s="152" t="s">
        <v>9</v>
      </c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4"/>
      <c r="BD53" s="145" t="s">
        <v>43</v>
      </c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7"/>
      <c r="BT53" s="145" t="s">
        <v>44</v>
      </c>
      <c r="BU53" s="146"/>
      <c r="BV53" s="146"/>
      <c r="BW53" s="146"/>
      <c r="BX53" s="146"/>
      <c r="BY53" s="146"/>
      <c r="BZ53" s="146"/>
      <c r="CA53" s="146"/>
      <c r="CB53" s="146"/>
      <c r="CC53" s="146"/>
      <c r="CD53" s="147"/>
      <c r="CE53" s="152" t="s">
        <v>115</v>
      </c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4"/>
    </row>
    <row r="54" spans="1:141" s="4" customFormat="1" ht="12.75">
      <c r="A54" s="142">
        <v>1</v>
      </c>
      <c r="B54" s="142"/>
      <c r="C54" s="142"/>
      <c r="D54" s="142"/>
      <c r="E54" s="142"/>
      <c r="F54" s="142"/>
      <c r="G54" s="142"/>
      <c r="H54" s="142">
        <v>2</v>
      </c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36">
        <v>3</v>
      </c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8"/>
      <c r="BT54" s="136">
        <v>4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8"/>
      <c r="CE54" s="142">
        <v>5</v>
      </c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</row>
    <row r="55" spans="1:141" s="5" customFormat="1" ht="15" customHeight="1">
      <c r="A55" s="97" t="s">
        <v>19</v>
      </c>
      <c r="B55" s="97"/>
      <c r="C55" s="97"/>
      <c r="D55" s="97"/>
      <c r="E55" s="97"/>
      <c r="F55" s="97"/>
      <c r="G55" s="97"/>
      <c r="H55" s="149" t="s">
        <v>69</v>
      </c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25">
        <v>3636363.64</v>
      </c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13">
        <v>2.2</v>
      </c>
      <c r="BU55" s="114"/>
      <c r="BV55" s="114"/>
      <c r="BW55" s="114"/>
      <c r="BX55" s="114"/>
      <c r="BY55" s="114"/>
      <c r="BZ55" s="114"/>
      <c r="CA55" s="114"/>
      <c r="CB55" s="114"/>
      <c r="CC55" s="114"/>
      <c r="CD55" s="115"/>
      <c r="CE55" s="170">
        <f>BD55*BT55/100</f>
        <v>80000.00008000001</v>
      </c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</row>
    <row r="56" spans="1:141" s="5" customFormat="1" ht="15" customHeight="1">
      <c r="A56" s="97"/>
      <c r="B56" s="97"/>
      <c r="C56" s="97"/>
      <c r="D56" s="97"/>
      <c r="E56" s="97"/>
      <c r="F56" s="97"/>
      <c r="G56" s="97"/>
      <c r="H56" s="165" t="s">
        <v>2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6"/>
      <c r="BD56" s="113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5"/>
      <c r="BT56" s="113" t="s">
        <v>3</v>
      </c>
      <c r="BU56" s="114"/>
      <c r="BV56" s="114"/>
      <c r="BW56" s="114"/>
      <c r="BX56" s="114"/>
      <c r="BY56" s="114"/>
      <c r="BZ56" s="114"/>
      <c r="CA56" s="114"/>
      <c r="CB56" s="114"/>
      <c r="CC56" s="114"/>
      <c r="CD56" s="115"/>
      <c r="CE56" s="180">
        <f>SUM(CE55:CE55)</f>
        <v>80000.00008000001</v>
      </c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</row>
    <row r="58" spans="1:141" s="6" customFormat="1" ht="14.25">
      <c r="A58" s="143" t="s">
        <v>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</row>
    <row r="59" ht="6" customHeight="1"/>
    <row r="60" spans="1:141" s="6" customFormat="1" ht="14.25">
      <c r="A60" s="15" t="s">
        <v>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64" t="s">
        <v>70</v>
      </c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</row>
    <row r="61" spans="1:141" s="6" customFormat="1" ht="6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</row>
    <row r="62" spans="1:141" s="6" customFormat="1" ht="14.25">
      <c r="A62" s="150" t="s">
        <v>5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1" t="s">
        <v>58</v>
      </c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</row>
    <row r="63" spans="1:141" s="6" customFormat="1" ht="14.25">
      <c r="A63" s="14" t="s">
        <v>61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</row>
    <row r="64" spans="1:78" s="3" customFormat="1" ht="55.5" customHeight="1">
      <c r="A64" s="152" t="s">
        <v>0</v>
      </c>
      <c r="B64" s="153"/>
      <c r="C64" s="153"/>
      <c r="D64" s="153"/>
      <c r="E64" s="153"/>
      <c r="F64" s="153"/>
      <c r="G64" s="154"/>
      <c r="H64" s="152" t="s">
        <v>9</v>
      </c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4"/>
      <c r="BD64" s="152" t="s">
        <v>114</v>
      </c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4"/>
    </row>
    <row r="65" spans="1:78" s="4" customFormat="1" ht="12.75">
      <c r="A65" s="142">
        <v>1</v>
      </c>
      <c r="B65" s="142"/>
      <c r="C65" s="142"/>
      <c r="D65" s="142"/>
      <c r="E65" s="142"/>
      <c r="F65" s="142"/>
      <c r="G65" s="142"/>
      <c r="H65" s="142">
        <v>2</v>
      </c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>
        <v>3</v>
      </c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</row>
    <row r="66" spans="1:78" s="5" customFormat="1" ht="15" customHeight="1">
      <c r="A66" s="97" t="s">
        <v>19</v>
      </c>
      <c r="B66" s="97"/>
      <c r="C66" s="97"/>
      <c r="D66" s="97"/>
      <c r="E66" s="97"/>
      <c r="F66" s="97"/>
      <c r="G66" s="97"/>
      <c r="H66" s="149" t="s">
        <v>73</v>
      </c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70">
        <v>5200</v>
      </c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</row>
    <row r="67" spans="1:78" s="5" customFormat="1" ht="15" customHeight="1">
      <c r="A67" s="97"/>
      <c r="B67" s="97"/>
      <c r="C67" s="97"/>
      <c r="D67" s="97"/>
      <c r="E67" s="97"/>
      <c r="F67" s="97"/>
      <c r="G67" s="97"/>
      <c r="H67" s="165" t="s">
        <v>2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6"/>
      <c r="BD67" s="180">
        <f>SUM(BD66:BD66)</f>
        <v>5200</v>
      </c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</row>
    <row r="68" spans="1:78" s="5" customFormat="1" ht="15" customHeight="1">
      <c r="A68" s="17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9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</row>
    <row r="69" spans="1:141" s="6" customFormat="1" ht="14.25">
      <c r="A69" s="143" t="s">
        <v>74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</row>
    <row r="70" ht="6" customHeight="1"/>
    <row r="71" spans="1:141" s="6" customFormat="1" ht="14.25">
      <c r="A71" s="15" t="s">
        <v>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64" t="s">
        <v>75</v>
      </c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</row>
    <row r="72" spans="1:141" s="6" customFormat="1" ht="6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</row>
    <row r="73" spans="1:141" s="6" customFormat="1" ht="14.25">
      <c r="A73" s="150" t="s">
        <v>5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1" t="s">
        <v>58</v>
      </c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</row>
    <row r="74" spans="1:141" s="6" customFormat="1" ht="14.25">
      <c r="A74" s="14" t="s">
        <v>61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</row>
    <row r="75" spans="1:141" s="3" customFormat="1" ht="55.5" customHeight="1">
      <c r="A75" s="152" t="s">
        <v>0</v>
      </c>
      <c r="B75" s="153"/>
      <c r="C75" s="153"/>
      <c r="D75" s="153"/>
      <c r="E75" s="153"/>
      <c r="F75" s="153"/>
      <c r="G75" s="154"/>
      <c r="H75" s="152" t="s">
        <v>9</v>
      </c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4"/>
      <c r="BD75" s="145" t="s">
        <v>76</v>
      </c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45"/>
      <c r="BU75" s="146"/>
      <c r="BV75" s="146"/>
      <c r="BW75" s="146"/>
      <c r="BX75" s="146"/>
      <c r="BY75" s="146"/>
      <c r="BZ75" s="146"/>
      <c r="CA75" s="146"/>
      <c r="CB75" s="146"/>
      <c r="CC75" s="146"/>
      <c r="CD75" s="147"/>
      <c r="CE75" s="152" t="s">
        <v>113</v>
      </c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4"/>
    </row>
    <row r="76" spans="1:141" s="4" customFormat="1" ht="12.75">
      <c r="A76" s="142">
        <v>1</v>
      </c>
      <c r="B76" s="142"/>
      <c r="C76" s="142"/>
      <c r="D76" s="142"/>
      <c r="E76" s="142"/>
      <c r="F76" s="142"/>
      <c r="G76" s="142"/>
      <c r="H76" s="142">
        <v>2</v>
      </c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36">
        <v>3</v>
      </c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8"/>
      <c r="BT76" s="136">
        <v>4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8"/>
      <c r="CE76" s="142">
        <v>5</v>
      </c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</row>
    <row r="77" spans="1:141" s="5" customFormat="1" ht="15" customHeight="1">
      <c r="A77" s="97" t="s">
        <v>19</v>
      </c>
      <c r="B77" s="97"/>
      <c r="C77" s="97"/>
      <c r="D77" s="97"/>
      <c r="E77" s="97"/>
      <c r="F77" s="97"/>
      <c r="G77" s="97"/>
      <c r="H77" s="149" t="s">
        <v>165</v>
      </c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25">
        <v>1</v>
      </c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7"/>
      <c r="BT77" s="113"/>
      <c r="BU77" s="114"/>
      <c r="BV77" s="114"/>
      <c r="BW77" s="114"/>
      <c r="BX77" s="114"/>
      <c r="BY77" s="114"/>
      <c r="BZ77" s="114"/>
      <c r="CA77" s="114"/>
      <c r="CB77" s="114"/>
      <c r="CC77" s="114"/>
      <c r="CD77" s="115"/>
      <c r="CE77" s="170">
        <v>1000</v>
      </c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</row>
    <row r="78" spans="1:141" s="5" customFormat="1" ht="15" customHeight="1">
      <c r="A78" s="97"/>
      <c r="B78" s="97"/>
      <c r="C78" s="97"/>
      <c r="D78" s="97"/>
      <c r="E78" s="97"/>
      <c r="F78" s="97"/>
      <c r="G78" s="97"/>
      <c r="H78" s="165" t="s">
        <v>2</v>
      </c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6"/>
      <c r="BD78" s="113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5"/>
      <c r="BT78" s="113" t="s">
        <v>3</v>
      </c>
      <c r="BU78" s="114"/>
      <c r="BV78" s="114"/>
      <c r="BW78" s="114"/>
      <c r="BX78" s="114"/>
      <c r="BY78" s="114"/>
      <c r="BZ78" s="114"/>
      <c r="CA78" s="114"/>
      <c r="CB78" s="114"/>
      <c r="CC78" s="114"/>
      <c r="CD78" s="115"/>
      <c r="CE78" s="180">
        <f>SUM(CE77:CE77)</f>
        <v>1000</v>
      </c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</row>
    <row r="81" spans="1:141" s="6" customFormat="1" ht="14.25">
      <c r="A81" s="143" t="s">
        <v>166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</row>
    <row r="82" ht="6" customHeight="1"/>
    <row r="83" spans="1:141" s="6" customFormat="1" ht="14.25">
      <c r="A83" s="11" t="s">
        <v>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21" t="s">
        <v>57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</row>
    <row r="84" spans="1:141" s="6" customFormat="1" ht="6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</row>
    <row r="85" spans="1:141" s="6" customFormat="1" ht="14.25">
      <c r="A85" s="128" t="s">
        <v>5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9" t="s">
        <v>58</v>
      </c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</row>
    <row r="86" ht="10.5" customHeight="1">
      <c r="A86" s="11" t="s">
        <v>61</v>
      </c>
    </row>
    <row r="87" spans="1:141" s="6" customFormat="1" ht="14.25">
      <c r="A87" s="143" t="s">
        <v>167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</row>
    <row r="88" ht="10.5" customHeight="1"/>
    <row r="89" spans="1:157" s="3" customFormat="1" ht="66.75" customHeight="1">
      <c r="A89" s="133" t="s">
        <v>0</v>
      </c>
      <c r="B89" s="134"/>
      <c r="C89" s="134"/>
      <c r="D89" s="134"/>
      <c r="E89" s="134"/>
      <c r="F89" s="134"/>
      <c r="G89" s="135"/>
      <c r="H89" s="133" t="s">
        <v>9</v>
      </c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5"/>
      <c r="AP89" s="133" t="s">
        <v>46</v>
      </c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5"/>
      <c r="BF89" s="133" t="s">
        <v>47</v>
      </c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5"/>
      <c r="BV89" s="133" t="s">
        <v>48</v>
      </c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5"/>
      <c r="DV89" s="133" t="s">
        <v>111</v>
      </c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5"/>
      <c r="EL89" s="133" t="s">
        <v>112</v>
      </c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5"/>
    </row>
    <row r="90" spans="1:157" s="4" customFormat="1" ht="12.75">
      <c r="A90" s="193">
        <v>1</v>
      </c>
      <c r="B90" s="193"/>
      <c r="C90" s="193"/>
      <c r="D90" s="193"/>
      <c r="E90" s="193"/>
      <c r="F90" s="193"/>
      <c r="G90" s="193"/>
      <c r="H90" s="193">
        <v>2</v>
      </c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>
        <v>3</v>
      </c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9">
        <v>4</v>
      </c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1"/>
      <c r="BV90" s="193">
        <v>5</v>
      </c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33">
        <v>6</v>
      </c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5"/>
      <c r="EL90" s="193">
        <v>7</v>
      </c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</row>
    <row r="91" spans="1:157" s="5" customFormat="1" ht="14.25" customHeight="1">
      <c r="A91" s="97" t="s">
        <v>19</v>
      </c>
      <c r="B91" s="97"/>
      <c r="C91" s="97"/>
      <c r="D91" s="97"/>
      <c r="E91" s="97"/>
      <c r="F91" s="97"/>
      <c r="G91" s="97"/>
      <c r="H91" s="149" t="s">
        <v>137</v>
      </c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8">
        <v>1</v>
      </c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13">
        <v>12</v>
      </c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5"/>
      <c r="BV91" s="148">
        <v>833.33</v>
      </c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5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7"/>
      <c r="EL91" s="170">
        <f>AP91*BF91*BV91</f>
        <v>9999.960000000001</v>
      </c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</row>
    <row r="92" spans="1:157" s="5" customFormat="1" ht="25.5" customHeight="1" hidden="1">
      <c r="A92" s="97" t="s">
        <v>23</v>
      </c>
      <c r="B92" s="97"/>
      <c r="C92" s="97"/>
      <c r="D92" s="97"/>
      <c r="E92" s="97"/>
      <c r="F92" s="97"/>
      <c r="G92" s="97"/>
      <c r="H92" s="149" t="s">
        <v>59</v>
      </c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13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5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5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7"/>
      <c r="EL92" s="170">
        <f>AP92*BF92*BV92</f>
        <v>0</v>
      </c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</row>
    <row r="93" spans="1:157" s="5" customFormat="1" ht="25.5" customHeight="1">
      <c r="A93" s="97" t="s">
        <v>23</v>
      </c>
      <c r="B93" s="97"/>
      <c r="C93" s="97"/>
      <c r="D93" s="97"/>
      <c r="E93" s="97"/>
      <c r="F93" s="97"/>
      <c r="G93" s="97"/>
      <c r="H93" s="149" t="s">
        <v>63</v>
      </c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8">
        <v>1</v>
      </c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13">
        <v>12</v>
      </c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5"/>
      <c r="BV93" s="148">
        <v>2233.33</v>
      </c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5">
        <f>AP93*BF93*BV93</f>
        <v>26799.96</v>
      </c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7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</row>
    <row r="94" spans="1:157" s="5" customFormat="1" ht="15" customHeight="1">
      <c r="A94" s="97"/>
      <c r="B94" s="97"/>
      <c r="C94" s="97"/>
      <c r="D94" s="97"/>
      <c r="E94" s="97"/>
      <c r="F94" s="97"/>
      <c r="G94" s="97"/>
      <c r="H94" s="194" t="s">
        <v>45</v>
      </c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6"/>
      <c r="AP94" s="148" t="s">
        <v>3</v>
      </c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13" t="s">
        <v>3</v>
      </c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5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5">
        <f>SUM(DV93)</f>
        <v>26799.96</v>
      </c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7"/>
      <c r="EL94" s="197">
        <f>SUM(EL91:EL93)</f>
        <v>9999.960000000001</v>
      </c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7"/>
    </row>
    <row r="95" ht="10.5" customHeight="1"/>
    <row r="96" spans="1:141" s="5" customFormat="1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12" customHeight="1">
      <c r="A97" s="143" t="s">
        <v>168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</row>
    <row r="98" spans="1:141" s="6" customFormat="1" ht="14.25">
      <c r="A98" s="11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21" t="s">
        <v>57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</row>
    <row r="99" spans="1:141" s="6" customFormat="1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1" s="6" customFormat="1" ht="14.25">
      <c r="A100" s="128" t="s">
        <v>5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9" t="s">
        <v>58</v>
      </c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</row>
    <row r="101" spans="1:141" s="6" customFormat="1" ht="15">
      <c r="A101" s="11" t="s">
        <v>61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s="6" customFormat="1" ht="8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</row>
    <row r="103" spans="1:141" ht="48.75" customHeight="1">
      <c r="A103" s="145" t="s">
        <v>0</v>
      </c>
      <c r="B103" s="146"/>
      <c r="C103" s="146"/>
      <c r="D103" s="146"/>
      <c r="E103" s="146"/>
      <c r="F103" s="146"/>
      <c r="G103" s="147"/>
      <c r="H103" s="145" t="s">
        <v>41</v>
      </c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7"/>
      <c r="AP103" s="145" t="s">
        <v>49</v>
      </c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7"/>
      <c r="BF103" s="145" t="s">
        <v>50</v>
      </c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7"/>
      <c r="BV103" s="145" t="s">
        <v>51</v>
      </c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7"/>
      <c r="DV103" s="133" t="s">
        <v>110</v>
      </c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5"/>
    </row>
    <row r="104" spans="1:141" s="3" customFormat="1" ht="17.25" customHeight="1">
      <c r="A104" s="142">
        <v>1</v>
      </c>
      <c r="B104" s="142"/>
      <c r="C104" s="142"/>
      <c r="D104" s="142"/>
      <c r="E104" s="142"/>
      <c r="F104" s="142"/>
      <c r="G104" s="142"/>
      <c r="H104" s="142">
        <v>2</v>
      </c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>
        <v>4</v>
      </c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36">
        <v>5</v>
      </c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8"/>
      <c r="BV104" s="142">
        <v>6</v>
      </c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>
        <v>6</v>
      </c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</row>
    <row r="105" spans="1:141" s="4" customFormat="1" ht="12.75">
      <c r="A105" s="97" t="s">
        <v>19</v>
      </c>
      <c r="B105" s="97"/>
      <c r="C105" s="97"/>
      <c r="D105" s="97"/>
      <c r="E105" s="97"/>
      <c r="F105" s="97"/>
      <c r="G105" s="97"/>
      <c r="H105" s="149" t="s">
        <v>78</v>
      </c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8">
        <v>26.236</v>
      </c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13">
        <v>7.44</v>
      </c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5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70">
        <f>AP105*BF105*1000</f>
        <v>195195.84</v>
      </c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</row>
    <row r="106" spans="1:141" s="5" customFormat="1" ht="15" customHeight="1">
      <c r="A106" s="97" t="s">
        <v>29</v>
      </c>
      <c r="B106" s="97"/>
      <c r="C106" s="97"/>
      <c r="D106" s="97"/>
      <c r="E106" s="97"/>
      <c r="F106" s="97"/>
      <c r="G106" s="97"/>
      <c r="H106" s="149" t="s">
        <v>77</v>
      </c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8">
        <v>48.979</v>
      </c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13">
        <v>6.86</v>
      </c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5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70">
        <f>AP106*BF106*1000</f>
        <v>335995.94</v>
      </c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</row>
    <row r="107" spans="1:141" s="5" customFormat="1" ht="15" customHeight="1" hidden="1">
      <c r="A107" s="107" t="s">
        <v>60</v>
      </c>
      <c r="B107" s="108"/>
      <c r="C107" s="108"/>
      <c r="D107" s="108"/>
      <c r="E107" s="108"/>
      <c r="F107" s="108"/>
      <c r="G107" s="109"/>
      <c r="H107" s="110" t="s">
        <v>169</v>
      </c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2"/>
      <c r="AP107" s="113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5"/>
      <c r="BF107" s="113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5"/>
      <c r="BV107" s="113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5"/>
      <c r="DV107" s="170">
        <f>AP107*BF107*1000</f>
        <v>0</v>
      </c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</row>
    <row r="108" spans="1:141" s="5" customFormat="1" ht="15" customHeight="1">
      <c r="A108" s="97"/>
      <c r="B108" s="97"/>
      <c r="C108" s="97"/>
      <c r="D108" s="97"/>
      <c r="E108" s="97"/>
      <c r="F108" s="97"/>
      <c r="G108" s="97"/>
      <c r="H108" s="179" t="s">
        <v>2</v>
      </c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6"/>
      <c r="AP108" s="148" t="s">
        <v>3</v>
      </c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13" t="s">
        <v>3</v>
      </c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5"/>
      <c r="BV108" s="148" t="s">
        <v>3</v>
      </c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70">
        <f>SUM(DV105:DV107)</f>
        <v>531191.78</v>
      </c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</row>
    <row r="109" spans="1:141" s="5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</row>
    <row r="110" ht="15" customHeight="1"/>
    <row r="111" spans="1:141" ht="12" customHeight="1">
      <c r="A111" s="143" t="s">
        <v>170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/>
    </row>
    <row r="112" spans="1:141" s="6" customFormat="1" ht="14.25">
      <c r="A112" s="11" t="s">
        <v>6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98" t="s">
        <v>57</v>
      </c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  <c r="DY112" s="198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198"/>
      <c r="EK112" s="198"/>
    </row>
    <row r="113" spans="1:141" s="6" customFormat="1" ht="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</row>
    <row r="114" spans="1:141" s="6" customFormat="1" ht="14.25">
      <c r="A114" s="128" t="s">
        <v>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9" t="s">
        <v>58</v>
      </c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</row>
    <row r="115" ht="10.5" customHeight="1">
      <c r="A115" s="11" t="s">
        <v>61</v>
      </c>
    </row>
    <row r="116" spans="1:141" s="6" customFormat="1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</row>
    <row r="117" spans="1:141" ht="59.25" customHeight="1">
      <c r="A117" s="130" t="s">
        <v>0</v>
      </c>
      <c r="B117" s="131"/>
      <c r="C117" s="131"/>
      <c r="D117" s="131"/>
      <c r="E117" s="131"/>
      <c r="F117" s="131"/>
      <c r="G117" s="132"/>
      <c r="H117" s="130" t="s">
        <v>9</v>
      </c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2"/>
      <c r="BD117" s="133" t="s">
        <v>53</v>
      </c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5"/>
      <c r="BT117" s="133" t="s">
        <v>54</v>
      </c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5"/>
      <c r="DB117" s="133" t="s">
        <v>108</v>
      </c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5"/>
      <c r="DT117" s="130" t="s">
        <v>109</v>
      </c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/>
      <c r="EJ117" s="131"/>
      <c r="EK117" s="132"/>
    </row>
    <row r="118" spans="1:141" s="3" customFormat="1" ht="15" customHeight="1">
      <c r="A118" s="142">
        <v>1</v>
      </c>
      <c r="B118" s="142"/>
      <c r="C118" s="142"/>
      <c r="D118" s="142"/>
      <c r="E118" s="142"/>
      <c r="F118" s="142"/>
      <c r="G118" s="142"/>
      <c r="H118" s="142">
        <v>2</v>
      </c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36">
        <v>3</v>
      </c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8"/>
      <c r="BT118" s="136">
        <v>4</v>
      </c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8"/>
      <c r="DB118" s="136">
        <v>5</v>
      </c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8"/>
      <c r="DT118" s="142">
        <v>5</v>
      </c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</row>
    <row r="119" spans="1:141" s="4" customFormat="1" ht="12.75" customHeight="1" hidden="1">
      <c r="A119" s="97" t="s">
        <v>19</v>
      </c>
      <c r="B119" s="97"/>
      <c r="C119" s="97"/>
      <c r="D119" s="97"/>
      <c r="E119" s="97"/>
      <c r="F119" s="97"/>
      <c r="G119" s="97"/>
      <c r="H119" s="149" t="s">
        <v>79</v>
      </c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13">
        <v>1</v>
      </c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5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125">
        <v>0</v>
      </c>
      <c r="DC119" s="126"/>
      <c r="DD119" s="126"/>
      <c r="DE119" s="126"/>
      <c r="DF119" s="126"/>
      <c r="DG119" s="126"/>
      <c r="DH119" s="126"/>
      <c r="DI119" s="126"/>
      <c r="DJ119" s="126"/>
      <c r="DK119" s="126"/>
      <c r="DL119" s="126"/>
      <c r="DM119" s="126"/>
      <c r="DN119" s="126"/>
      <c r="DO119" s="126"/>
      <c r="DP119" s="126"/>
      <c r="DQ119" s="126"/>
      <c r="DR119" s="126"/>
      <c r="DS119" s="127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</row>
    <row r="120" spans="1:141" s="4" customFormat="1" ht="12.75" customHeight="1" hidden="1">
      <c r="A120" s="97" t="s">
        <v>23</v>
      </c>
      <c r="B120" s="97"/>
      <c r="C120" s="97"/>
      <c r="D120" s="97"/>
      <c r="E120" s="97"/>
      <c r="F120" s="97"/>
      <c r="G120" s="97"/>
      <c r="H120" s="149" t="s">
        <v>80</v>
      </c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13">
        <v>1</v>
      </c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5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125">
        <v>0</v>
      </c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7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</row>
    <row r="121" spans="1:141" s="4" customFormat="1" ht="12.75" customHeight="1" hidden="1">
      <c r="A121" s="97" t="s">
        <v>29</v>
      </c>
      <c r="B121" s="97"/>
      <c r="C121" s="97"/>
      <c r="D121" s="97"/>
      <c r="E121" s="97"/>
      <c r="F121" s="97"/>
      <c r="G121" s="97"/>
      <c r="H121" s="149" t="s">
        <v>81</v>
      </c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13">
        <v>1</v>
      </c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5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125">
        <v>0</v>
      </c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7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</row>
    <row r="122" spans="1:141" s="4" customFormat="1" ht="12.75" customHeight="1" hidden="1">
      <c r="A122" s="97" t="s">
        <v>60</v>
      </c>
      <c r="B122" s="97"/>
      <c r="C122" s="97"/>
      <c r="D122" s="97"/>
      <c r="E122" s="97"/>
      <c r="F122" s="97"/>
      <c r="G122" s="97"/>
      <c r="H122" s="110" t="s">
        <v>84</v>
      </c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2"/>
      <c r="BD122" s="113">
        <v>1</v>
      </c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5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125">
        <v>0</v>
      </c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7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</row>
    <row r="123" spans="1:141" s="4" customFormat="1" ht="12.75" customHeight="1" hidden="1">
      <c r="A123" s="97" t="s">
        <v>62</v>
      </c>
      <c r="B123" s="97"/>
      <c r="C123" s="97"/>
      <c r="D123" s="97"/>
      <c r="E123" s="97"/>
      <c r="F123" s="97"/>
      <c r="G123" s="97"/>
      <c r="H123" s="110" t="s">
        <v>85</v>
      </c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2"/>
      <c r="BD123" s="113">
        <v>1</v>
      </c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5"/>
      <c r="BT123" s="148">
        <v>1</v>
      </c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125">
        <v>0</v>
      </c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7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</row>
    <row r="124" spans="1:141" s="4" customFormat="1" ht="12.75" customHeight="1" hidden="1">
      <c r="A124" s="97" t="s">
        <v>82</v>
      </c>
      <c r="B124" s="97"/>
      <c r="C124" s="97"/>
      <c r="D124" s="97"/>
      <c r="E124" s="97"/>
      <c r="F124" s="97"/>
      <c r="G124" s="97"/>
      <c r="H124" s="149" t="s">
        <v>87</v>
      </c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13">
        <v>1</v>
      </c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5"/>
      <c r="BT124" s="148">
        <v>1</v>
      </c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125">
        <v>0</v>
      </c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7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</row>
    <row r="125" spans="1:141" s="4" customFormat="1" ht="12.75" customHeight="1" hidden="1">
      <c r="A125" s="97" t="s">
        <v>83</v>
      </c>
      <c r="B125" s="97"/>
      <c r="C125" s="97"/>
      <c r="D125" s="97"/>
      <c r="E125" s="97"/>
      <c r="F125" s="97"/>
      <c r="G125" s="97"/>
      <c r="H125" s="149" t="s">
        <v>88</v>
      </c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13">
        <v>1</v>
      </c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5"/>
      <c r="BT125" s="148">
        <v>1</v>
      </c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125">
        <v>0</v>
      </c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7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</row>
    <row r="126" spans="1:141" s="4" customFormat="1" ht="12.75" customHeight="1" hidden="1">
      <c r="A126" s="97" t="s">
        <v>86</v>
      </c>
      <c r="B126" s="97"/>
      <c r="C126" s="97"/>
      <c r="D126" s="97"/>
      <c r="E126" s="97"/>
      <c r="F126" s="97"/>
      <c r="G126" s="97"/>
      <c r="H126" s="149" t="s">
        <v>91</v>
      </c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13">
        <v>1</v>
      </c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5"/>
      <c r="BT126" s="148">
        <v>1</v>
      </c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125">
        <v>0</v>
      </c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7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</row>
    <row r="127" spans="1:141" s="4" customFormat="1" ht="12.75" customHeight="1" hidden="1">
      <c r="A127" s="97" t="s">
        <v>89</v>
      </c>
      <c r="B127" s="97"/>
      <c r="C127" s="97"/>
      <c r="D127" s="97"/>
      <c r="E127" s="97"/>
      <c r="F127" s="97"/>
      <c r="G127" s="97"/>
      <c r="H127" s="149" t="s">
        <v>92</v>
      </c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13">
        <v>1</v>
      </c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5"/>
      <c r="BT127" s="148">
        <v>1</v>
      </c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125">
        <v>0</v>
      </c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7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</row>
    <row r="128" spans="1:141" s="4" customFormat="1" ht="12.75" customHeight="1" hidden="1">
      <c r="A128" s="97" t="s">
        <v>90</v>
      </c>
      <c r="B128" s="97"/>
      <c r="C128" s="97"/>
      <c r="D128" s="97"/>
      <c r="E128" s="97"/>
      <c r="F128" s="97"/>
      <c r="G128" s="97"/>
      <c r="H128" s="149" t="s">
        <v>93</v>
      </c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13">
        <v>1</v>
      </c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5"/>
      <c r="BT128" s="148">
        <v>1</v>
      </c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125">
        <v>0</v>
      </c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7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</row>
    <row r="129" spans="1:141" s="4" customFormat="1" ht="12.75">
      <c r="A129" s="97" t="s">
        <v>19</v>
      </c>
      <c r="B129" s="97"/>
      <c r="C129" s="97"/>
      <c r="D129" s="97"/>
      <c r="E129" s="97"/>
      <c r="F129" s="97"/>
      <c r="G129" s="97"/>
      <c r="H129" s="149" t="s">
        <v>171</v>
      </c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13">
        <v>1</v>
      </c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5"/>
      <c r="BT129" s="113">
        <v>1</v>
      </c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5"/>
      <c r="DB129" s="125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7"/>
      <c r="DT129" s="170">
        <v>50228.71</v>
      </c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</row>
    <row r="130" spans="1:141" s="4" customFormat="1" ht="12.75">
      <c r="A130" s="107" t="s">
        <v>23</v>
      </c>
      <c r="B130" s="108"/>
      <c r="C130" s="108"/>
      <c r="D130" s="108"/>
      <c r="E130" s="108"/>
      <c r="F130" s="108"/>
      <c r="G130" s="109"/>
      <c r="H130" s="110" t="s">
        <v>172</v>
      </c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13">
        <v>1</v>
      </c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5"/>
      <c r="BT130" s="113">
        <v>1</v>
      </c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5"/>
      <c r="DB130" s="125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7"/>
      <c r="DT130" s="125">
        <v>26000</v>
      </c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7"/>
    </row>
    <row r="131" spans="1:141" s="4" customFormat="1" ht="12.75">
      <c r="A131" s="107" t="s">
        <v>29</v>
      </c>
      <c r="B131" s="108"/>
      <c r="C131" s="108"/>
      <c r="D131" s="108"/>
      <c r="E131" s="108"/>
      <c r="F131" s="108"/>
      <c r="G131" s="109"/>
      <c r="H131" s="110" t="s">
        <v>173</v>
      </c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2"/>
      <c r="BD131" s="113">
        <v>1</v>
      </c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5"/>
      <c r="BT131" s="113">
        <v>1</v>
      </c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5"/>
      <c r="DB131" s="125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7"/>
      <c r="DT131" s="125">
        <v>24500</v>
      </c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7"/>
    </row>
    <row r="132" spans="1:141" s="5" customFormat="1" ht="15" customHeight="1">
      <c r="A132" s="97"/>
      <c r="B132" s="97"/>
      <c r="C132" s="97"/>
      <c r="D132" s="97"/>
      <c r="E132" s="97"/>
      <c r="F132" s="97"/>
      <c r="G132" s="97"/>
      <c r="H132" s="98" t="s">
        <v>102</v>
      </c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9"/>
      <c r="BD132" s="100" t="s">
        <v>3</v>
      </c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2"/>
      <c r="BT132" s="100" t="s">
        <v>3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2"/>
      <c r="DB132" s="139">
        <f>SUM(DB119:DB129)</f>
        <v>0</v>
      </c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1"/>
      <c r="DT132" s="144">
        <f>SUM(DT129:DU131)</f>
        <v>100728.70999999999</v>
      </c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</row>
    <row r="133" spans="1:141" s="5" customFormat="1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</row>
    <row r="134" spans="1:141" ht="12" customHeight="1">
      <c r="A134" s="143" t="s">
        <v>174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</row>
    <row r="135" spans="1:141" s="6" customFormat="1" ht="14.25">
      <c r="A135" s="128" t="s">
        <v>5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9" t="s">
        <v>58</v>
      </c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</row>
    <row r="136" ht="10.5" customHeight="1">
      <c r="A136" s="11" t="s">
        <v>61</v>
      </c>
    </row>
    <row r="137" spans="1:141" ht="59.25" customHeight="1">
      <c r="A137" s="130" t="s">
        <v>0</v>
      </c>
      <c r="B137" s="131"/>
      <c r="C137" s="131"/>
      <c r="D137" s="131"/>
      <c r="E137" s="131"/>
      <c r="F137" s="131"/>
      <c r="G137" s="132"/>
      <c r="H137" s="130" t="s">
        <v>9</v>
      </c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2"/>
      <c r="BD137" s="133" t="s">
        <v>53</v>
      </c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5"/>
      <c r="BT137" s="133" t="s">
        <v>54</v>
      </c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5"/>
      <c r="DB137" s="133" t="s">
        <v>108</v>
      </c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5"/>
      <c r="DT137" s="130" t="s">
        <v>109</v>
      </c>
      <c r="DU137" s="131"/>
      <c r="DV137" s="131"/>
      <c r="DW137" s="131"/>
      <c r="DX137" s="131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2"/>
    </row>
    <row r="138" spans="1:141" ht="12" customHeight="1">
      <c r="A138" s="142">
        <v>1</v>
      </c>
      <c r="B138" s="142"/>
      <c r="C138" s="142"/>
      <c r="D138" s="142"/>
      <c r="E138" s="142"/>
      <c r="F138" s="142"/>
      <c r="G138" s="142"/>
      <c r="H138" s="142">
        <v>2</v>
      </c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36">
        <v>3</v>
      </c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8"/>
      <c r="DB138" s="136">
        <v>4</v>
      </c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8"/>
      <c r="DT138" s="142">
        <v>5</v>
      </c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</row>
    <row r="139" spans="1:141" ht="12" customHeight="1" hidden="1">
      <c r="A139" s="97" t="s">
        <v>19</v>
      </c>
      <c r="B139" s="97"/>
      <c r="C139" s="97"/>
      <c r="D139" s="97"/>
      <c r="E139" s="97"/>
      <c r="F139" s="97"/>
      <c r="G139" s="97"/>
      <c r="H139" s="110" t="s">
        <v>94</v>
      </c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2"/>
      <c r="BT139" s="113">
        <v>1</v>
      </c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5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136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8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</row>
    <row r="140" spans="1:141" ht="12" customHeight="1" hidden="1">
      <c r="A140" s="97" t="s">
        <v>23</v>
      </c>
      <c r="B140" s="97"/>
      <c r="C140" s="97"/>
      <c r="D140" s="97"/>
      <c r="E140" s="97"/>
      <c r="F140" s="97"/>
      <c r="G140" s="97"/>
      <c r="H140" s="110" t="s">
        <v>95</v>
      </c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2"/>
      <c r="BT140" s="113">
        <v>1</v>
      </c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5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136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8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</row>
    <row r="141" spans="1:141" ht="12" customHeight="1" hidden="1">
      <c r="A141" s="97" t="s">
        <v>29</v>
      </c>
      <c r="B141" s="97"/>
      <c r="C141" s="97"/>
      <c r="D141" s="97"/>
      <c r="E141" s="97"/>
      <c r="F141" s="97"/>
      <c r="G141" s="97"/>
      <c r="H141" s="110" t="s">
        <v>96</v>
      </c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2"/>
      <c r="BT141" s="113">
        <v>1</v>
      </c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5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136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8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</row>
    <row r="142" spans="1:141" ht="12" customHeight="1" hidden="1">
      <c r="A142" s="97" t="s">
        <v>60</v>
      </c>
      <c r="B142" s="97"/>
      <c r="C142" s="97"/>
      <c r="D142" s="97"/>
      <c r="E142" s="97"/>
      <c r="F142" s="97"/>
      <c r="G142" s="97"/>
      <c r="H142" s="110" t="s">
        <v>100</v>
      </c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2"/>
      <c r="BT142" s="113">
        <v>1</v>
      </c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5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136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8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</row>
    <row r="143" spans="1:141" ht="12" customHeight="1" hidden="1">
      <c r="A143" s="97" t="s">
        <v>62</v>
      </c>
      <c r="B143" s="97"/>
      <c r="C143" s="97"/>
      <c r="D143" s="97"/>
      <c r="E143" s="97"/>
      <c r="F143" s="97"/>
      <c r="G143" s="97"/>
      <c r="H143" s="110" t="s">
        <v>97</v>
      </c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2"/>
      <c r="BT143" s="113">
        <v>1</v>
      </c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5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136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8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</row>
    <row r="144" spans="1:141" ht="12" customHeight="1" hidden="1">
      <c r="A144" s="97" t="s">
        <v>82</v>
      </c>
      <c r="B144" s="97"/>
      <c r="C144" s="97"/>
      <c r="D144" s="97"/>
      <c r="E144" s="97"/>
      <c r="F144" s="97"/>
      <c r="G144" s="97"/>
      <c r="H144" s="110" t="s">
        <v>98</v>
      </c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2"/>
      <c r="BT144" s="113">
        <v>1</v>
      </c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5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136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8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</row>
    <row r="145" spans="1:141" ht="12" customHeight="1">
      <c r="A145" s="97" t="s">
        <v>19</v>
      </c>
      <c r="B145" s="97"/>
      <c r="C145" s="97"/>
      <c r="D145" s="97"/>
      <c r="E145" s="97"/>
      <c r="F145" s="97"/>
      <c r="G145" s="97"/>
      <c r="H145" s="110" t="s">
        <v>99</v>
      </c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2"/>
      <c r="BT145" s="113">
        <v>1</v>
      </c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5"/>
      <c r="DB145" s="125">
        <v>8400</v>
      </c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7"/>
      <c r="DT145" s="122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4"/>
    </row>
    <row r="146" spans="1:141" ht="12" customHeight="1">
      <c r="A146" s="97" t="s">
        <v>23</v>
      </c>
      <c r="B146" s="97"/>
      <c r="C146" s="97"/>
      <c r="D146" s="97"/>
      <c r="E146" s="97"/>
      <c r="F146" s="97"/>
      <c r="G146" s="97"/>
      <c r="H146" s="110" t="s">
        <v>101</v>
      </c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2"/>
      <c r="BT146" s="113">
        <v>1</v>
      </c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5"/>
      <c r="DB146" s="125">
        <v>1800</v>
      </c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7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202"/>
      <c r="EI146" s="202"/>
      <c r="EJ146" s="202"/>
      <c r="EK146" s="202"/>
    </row>
    <row r="147" spans="1:141" ht="12" customHeight="1">
      <c r="A147" s="97" t="s">
        <v>29</v>
      </c>
      <c r="B147" s="97"/>
      <c r="C147" s="97"/>
      <c r="D147" s="97"/>
      <c r="E147" s="97"/>
      <c r="F147" s="97"/>
      <c r="G147" s="97"/>
      <c r="H147" s="110" t="s">
        <v>175</v>
      </c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2"/>
      <c r="BT147" s="113">
        <v>1</v>
      </c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5"/>
      <c r="DB147" s="122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4"/>
      <c r="DT147" s="170">
        <v>41600</v>
      </c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</row>
    <row r="148" spans="1:141" ht="12" customHeight="1">
      <c r="A148" s="107" t="s">
        <v>60</v>
      </c>
      <c r="B148" s="108"/>
      <c r="C148" s="108"/>
      <c r="D148" s="108"/>
      <c r="E148" s="108"/>
      <c r="F148" s="108"/>
      <c r="G148" s="109"/>
      <c r="H148" s="110" t="s">
        <v>176</v>
      </c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2"/>
      <c r="BT148" s="113">
        <v>1</v>
      </c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5"/>
      <c r="DB148" s="122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4"/>
      <c r="DT148" s="125">
        <v>1000</v>
      </c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7"/>
    </row>
    <row r="149" spans="1:141" ht="12" customHeight="1">
      <c r="A149" s="107" t="s">
        <v>62</v>
      </c>
      <c r="B149" s="108"/>
      <c r="C149" s="108"/>
      <c r="D149" s="108"/>
      <c r="E149" s="108"/>
      <c r="F149" s="108"/>
      <c r="G149" s="109"/>
      <c r="H149" s="110" t="s">
        <v>177</v>
      </c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2"/>
      <c r="BT149" s="113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5"/>
      <c r="DB149" s="122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4"/>
      <c r="DT149" s="125">
        <v>7300</v>
      </c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7"/>
    </row>
    <row r="150" spans="1:141" ht="12" customHeight="1">
      <c r="A150" s="107" t="s">
        <v>82</v>
      </c>
      <c r="B150" s="108"/>
      <c r="C150" s="108"/>
      <c r="D150" s="108"/>
      <c r="E150" s="108"/>
      <c r="F150" s="108"/>
      <c r="G150" s="109"/>
      <c r="H150" s="110" t="s">
        <v>178</v>
      </c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2"/>
      <c r="BT150" s="113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5"/>
      <c r="DB150" s="122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4"/>
      <c r="DT150" s="125">
        <v>26500</v>
      </c>
      <c r="DU150" s="126"/>
      <c r="DV150" s="126"/>
      <c r="DW150" s="126"/>
      <c r="DX150" s="126"/>
      <c r="DY150" s="126"/>
      <c r="DZ150" s="126"/>
      <c r="EA150" s="126"/>
      <c r="EB150" s="126"/>
      <c r="EC150" s="126"/>
      <c r="ED150" s="126"/>
      <c r="EE150" s="126"/>
      <c r="EF150" s="126"/>
      <c r="EG150" s="126"/>
      <c r="EH150" s="126"/>
      <c r="EI150" s="126"/>
      <c r="EJ150" s="126"/>
      <c r="EK150" s="127"/>
    </row>
    <row r="151" spans="1:141" ht="12" customHeight="1">
      <c r="A151" s="107" t="s">
        <v>83</v>
      </c>
      <c r="B151" s="108"/>
      <c r="C151" s="108"/>
      <c r="D151" s="108"/>
      <c r="E151" s="108"/>
      <c r="F151" s="108"/>
      <c r="G151" s="109"/>
      <c r="H151" s="110" t="s">
        <v>179</v>
      </c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2"/>
      <c r="BT151" s="113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5"/>
      <c r="DB151" s="122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4"/>
      <c r="DT151" s="125">
        <v>11600</v>
      </c>
      <c r="DU151" s="126"/>
      <c r="DV151" s="126"/>
      <c r="DW151" s="126"/>
      <c r="DX151" s="126"/>
      <c r="DY151" s="126"/>
      <c r="DZ151" s="126"/>
      <c r="EA151" s="126"/>
      <c r="EB151" s="126"/>
      <c r="EC151" s="126"/>
      <c r="ED151" s="126"/>
      <c r="EE151" s="126"/>
      <c r="EF151" s="126"/>
      <c r="EG151" s="126"/>
      <c r="EH151" s="126"/>
      <c r="EI151" s="126"/>
      <c r="EJ151" s="126"/>
      <c r="EK151" s="127"/>
    </row>
    <row r="152" spans="1:141" ht="12" customHeight="1">
      <c r="A152" s="97"/>
      <c r="B152" s="97"/>
      <c r="C152" s="97"/>
      <c r="D152" s="97"/>
      <c r="E152" s="97"/>
      <c r="F152" s="97"/>
      <c r="G152" s="97"/>
      <c r="H152" s="118" t="s">
        <v>2</v>
      </c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20"/>
      <c r="BT152" s="100" t="s">
        <v>3</v>
      </c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2"/>
      <c r="DB152" s="139">
        <f>SUM(DB145:DB151)</f>
        <v>10200</v>
      </c>
      <c r="DC152" s="140"/>
      <c r="DD152" s="140"/>
      <c r="DE152" s="140"/>
      <c r="DF152" s="140"/>
      <c r="DG152" s="140"/>
      <c r="DH152" s="140"/>
      <c r="DI152" s="140"/>
      <c r="DJ152" s="140"/>
      <c r="DK152" s="140"/>
      <c r="DL152" s="140"/>
      <c r="DM152" s="140"/>
      <c r="DN152" s="140"/>
      <c r="DO152" s="140"/>
      <c r="DP152" s="140"/>
      <c r="DQ152" s="140"/>
      <c r="DR152" s="140"/>
      <c r="DS152" s="141"/>
      <c r="DT152" s="144">
        <f>SUM(DT147:DT151)</f>
        <v>88000</v>
      </c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</row>
    <row r="154" spans="1:141" ht="12" customHeight="1">
      <c r="A154" s="121" t="s">
        <v>180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</row>
    <row r="155" spans="1:141" ht="12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</row>
    <row r="156" spans="1:141" ht="12" customHeight="1">
      <c r="A156" s="128" t="s">
        <v>5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9" t="s">
        <v>58</v>
      </c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  <c r="DT156" s="129"/>
      <c r="DU156" s="129"/>
      <c r="DV156" s="129"/>
      <c r="DW156" s="129"/>
      <c r="DX156" s="129"/>
      <c r="DY156" s="129"/>
      <c r="DZ156" s="129"/>
      <c r="EA156" s="129"/>
      <c r="EB156" s="129"/>
      <c r="EC156" s="129"/>
      <c r="ED156" s="129"/>
      <c r="EE156" s="129"/>
      <c r="EF156" s="129"/>
      <c r="EG156" s="129"/>
      <c r="EH156" s="129"/>
      <c r="EI156" s="129"/>
      <c r="EJ156" s="129"/>
      <c r="EK156" s="129"/>
    </row>
    <row r="157" ht="12" customHeight="1">
      <c r="A157" s="11" t="s">
        <v>61</v>
      </c>
    </row>
    <row r="159" spans="1:141" ht="38.25" customHeight="1">
      <c r="A159" s="130" t="s">
        <v>0</v>
      </c>
      <c r="B159" s="131"/>
      <c r="C159" s="131"/>
      <c r="D159" s="131"/>
      <c r="E159" s="131"/>
      <c r="F159" s="131"/>
      <c r="G159" s="132"/>
      <c r="H159" s="130" t="s">
        <v>9</v>
      </c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2"/>
      <c r="BD159" s="133" t="s">
        <v>52</v>
      </c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5"/>
      <c r="BT159" s="130" t="s">
        <v>181</v>
      </c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2"/>
      <c r="CJ159" s="133" t="s">
        <v>148</v>
      </c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5"/>
      <c r="DB159" s="133" t="s">
        <v>106</v>
      </c>
      <c r="DC159" s="134"/>
      <c r="DD159" s="134"/>
      <c r="DE159" s="134"/>
      <c r="DF159" s="134"/>
      <c r="DG159" s="134"/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134"/>
      <c r="DR159" s="134"/>
      <c r="DS159" s="135"/>
      <c r="DT159" s="130" t="s">
        <v>107</v>
      </c>
      <c r="DU159" s="131"/>
      <c r="DV159" s="131"/>
      <c r="DW159" s="131"/>
      <c r="DX159" s="131"/>
      <c r="DY159" s="131"/>
      <c r="DZ159" s="131"/>
      <c r="EA159" s="131"/>
      <c r="EB159" s="131"/>
      <c r="EC159" s="131"/>
      <c r="ED159" s="131"/>
      <c r="EE159" s="131"/>
      <c r="EF159" s="131"/>
      <c r="EG159" s="131"/>
      <c r="EH159" s="131"/>
      <c r="EI159" s="131"/>
      <c r="EJ159" s="131"/>
      <c r="EK159" s="132"/>
    </row>
    <row r="160" spans="1:141" ht="12" customHeight="1">
      <c r="A160" s="142"/>
      <c r="B160" s="142"/>
      <c r="C160" s="142"/>
      <c r="D160" s="142"/>
      <c r="E160" s="142"/>
      <c r="F160" s="142"/>
      <c r="G160" s="142"/>
      <c r="H160" s="142">
        <v>1</v>
      </c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36">
        <v>2</v>
      </c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8"/>
      <c r="BT160" s="142">
        <v>3</v>
      </c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36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8"/>
      <c r="DB160" s="145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7"/>
      <c r="DT160" s="145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7"/>
    </row>
    <row r="161" spans="1:141" ht="12" customHeight="1" hidden="1">
      <c r="A161" s="159"/>
      <c r="B161" s="159"/>
      <c r="C161" s="159"/>
      <c r="D161" s="159"/>
      <c r="E161" s="159"/>
      <c r="F161" s="159"/>
      <c r="G161" s="159"/>
      <c r="H161" s="160" t="s">
        <v>103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1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3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156">
        <f>BD161*BT161</f>
        <v>0</v>
      </c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8"/>
      <c r="DT161" s="156">
        <f>BD161*BT161</f>
        <v>0</v>
      </c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  <c r="EH161" s="157"/>
      <c r="EI161" s="157"/>
      <c r="EJ161" s="157"/>
      <c r="EK161" s="158"/>
    </row>
    <row r="162" spans="1:141" ht="12" customHeight="1" hidden="1">
      <c r="A162" s="159"/>
      <c r="B162" s="159"/>
      <c r="C162" s="159"/>
      <c r="D162" s="159"/>
      <c r="E162" s="159"/>
      <c r="F162" s="159"/>
      <c r="G162" s="159"/>
      <c r="H162" s="160" t="s">
        <v>104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1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3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156">
        <f>BD162*BT162</f>
        <v>0</v>
      </c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8"/>
      <c r="DT162" s="156">
        <f>BD162*BT162</f>
        <v>0</v>
      </c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8"/>
    </row>
    <row r="163" spans="1:141" ht="12" customHeight="1" hidden="1">
      <c r="A163" s="159"/>
      <c r="B163" s="159"/>
      <c r="C163" s="159"/>
      <c r="D163" s="159"/>
      <c r="E163" s="159"/>
      <c r="F163" s="159"/>
      <c r="G163" s="159"/>
      <c r="H163" s="160" t="s">
        <v>105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1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3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156">
        <f>BD163*BT163</f>
        <v>0</v>
      </c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8"/>
      <c r="DT163" s="156">
        <f>BD163*BT163</f>
        <v>0</v>
      </c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8"/>
    </row>
    <row r="164" spans="1:141" ht="12" customHeight="1">
      <c r="A164" s="107" t="s">
        <v>19</v>
      </c>
      <c r="B164" s="108"/>
      <c r="C164" s="108"/>
      <c r="D164" s="108"/>
      <c r="E164" s="108"/>
      <c r="F164" s="108"/>
      <c r="G164" s="109"/>
      <c r="H164" s="203" t="s">
        <v>182</v>
      </c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5"/>
      <c r="BD164" s="113">
        <f>BD167+BD166+BD165</f>
        <v>35</v>
      </c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5"/>
      <c r="BT164" s="113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5"/>
      <c r="CJ164" s="113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5"/>
      <c r="DB164" s="104">
        <v>22700</v>
      </c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6"/>
      <c r="DT164" s="104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6"/>
    </row>
    <row r="165" spans="1:141" ht="12" customHeight="1">
      <c r="A165" s="107"/>
      <c r="B165" s="108"/>
      <c r="C165" s="108"/>
      <c r="D165" s="108"/>
      <c r="E165" s="108"/>
      <c r="F165" s="108"/>
      <c r="G165" s="109"/>
      <c r="H165" s="110" t="s">
        <v>142</v>
      </c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2"/>
      <c r="BD165" s="113">
        <v>12</v>
      </c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5"/>
      <c r="BT165" s="113">
        <v>510</v>
      </c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5"/>
      <c r="CJ165" s="113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5"/>
      <c r="DB165" s="104">
        <f>BD165*BT165</f>
        <v>6120</v>
      </c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6"/>
      <c r="DT165" s="104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6"/>
    </row>
    <row r="166" spans="1:141" ht="12" customHeight="1">
      <c r="A166" s="107"/>
      <c r="B166" s="108"/>
      <c r="C166" s="108"/>
      <c r="D166" s="108"/>
      <c r="E166" s="108"/>
      <c r="F166" s="108"/>
      <c r="G166" s="109"/>
      <c r="H166" s="110" t="s">
        <v>143</v>
      </c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2"/>
      <c r="BD166" s="113">
        <v>23</v>
      </c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5"/>
      <c r="BT166" s="113">
        <v>730</v>
      </c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5"/>
      <c r="CJ166" s="113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5"/>
      <c r="DB166" s="104">
        <f>BD166*BT166</f>
        <v>16790</v>
      </c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6"/>
      <c r="DT166" s="104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6"/>
    </row>
    <row r="167" spans="1:141" ht="12" customHeight="1">
      <c r="A167" s="107"/>
      <c r="B167" s="108"/>
      <c r="C167" s="108"/>
      <c r="D167" s="108"/>
      <c r="E167" s="108"/>
      <c r="F167" s="108"/>
      <c r="G167" s="109"/>
      <c r="H167" s="110" t="s">
        <v>144</v>
      </c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2"/>
      <c r="BD167" s="113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5"/>
      <c r="BT167" s="113">
        <v>700</v>
      </c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5"/>
      <c r="CJ167" s="113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5"/>
      <c r="DB167" s="104">
        <f>BD167*BT167</f>
        <v>0</v>
      </c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6"/>
      <c r="DT167" s="104"/>
      <c r="DU167" s="105"/>
      <c r="DV167" s="105"/>
      <c r="DW167" s="105"/>
      <c r="DX167" s="105"/>
      <c r="DY167" s="105"/>
      <c r="DZ167" s="105"/>
      <c r="EA167" s="105"/>
      <c r="EB167" s="105"/>
      <c r="EC167" s="105"/>
      <c r="ED167" s="105"/>
      <c r="EE167" s="105"/>
      <c r="EF167" s="105"/>
      <c r="EG167" s="105"/>
      <c r="EH167" s="105"/>
      <c r="EI167" s="105"/>
      <c r="EJ167" s="105"/>
      <c r="EK167" s="106"/>
    </row>
    <row r="168" spans="1:141" ht="12" customHeight="1" hidden="1">
      <c r="A168" s="107" t="s">
        <v>23</v>
      </c>
      <c r="B168" s="108"/>
      <c r="C168" s="108"/>
      <c r="D168" s="108"/>
      <c r="E168" s="108"/>
      <c r="F168" s="108"/>
      <c r="G168" s="109"/>
      <c r="H168" s="110" t="s">
        <v>139</v>
      </c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2"/>
      <c r="BD168" s="113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5"/>
      <c r="BT168" s="113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5"/>
      <c r="CJ168" s="113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5"/>
      <c r="DB168" s="104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6"/>
      <c r="DT168" s="104">
        <f>BD168*CJ168</f>
        <v>0</v>
      </c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6"/>
    </row>
    <row r="169" spans="1:141" ht="12" customHeight="1" hidden="1">
      <c r="A169" s="107" t="s">
        <v>29</v>
      </c>
      <c r="B169" s="108"/>
      <c r="C169" s="108"/>
      <c r="D169" s="108"/>
      <c r="E169" s="108"/>
      <c r="F169" s="108"/>
      <c r="G169" s="109"/>
      <c r="H169" s="110" t="s">
        <v>183</v>
      </c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2"/>
      <c r="BD169" s="113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5"/>
      <c r="BT169" s="113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5"/>
      <c r="CJ169" s="113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5"/>
      <c r="DB169" s="104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6"/>
      <c r="DT169" s="104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6"/>
    </row>
    <row r="170" spans="1:141" ht="12" customHeight="1">
      <c r="A170" s="107" t="s">
        <v>23</v>
      </c>
      <c r="B170" s="108"/>
      <c r="C170" s="108"/>
      <c r="D170" s="108"/>
      <c r="E170" s="108"/>
      <c r="F170" s="108"/>
      <c r="G170" s="109"/>
      <c r="H170" s="110" t="s">
        <v>149</v>
      </c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2"/>
      <c r="BD170" s="113">
        <v>167</v>
      </c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5"/>
      <c r="BT170" s="113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5"/>
      <c r="CJ170" s="113">
        <v>0.12</v>
      </c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5"/>
      <c r="DB170" s="104">
        <f>BD170*BT170</f>
        <v>0</v>
      </c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6"/>
      <c r="DT170" s="104">
        <v>400</v>
      </c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6"/>
    </row>
    <row r="171" spans="1:141" ht="12" customHeight="1">
      <c r="A171" s="107" t="s">
        <v>29</v>
      </c>
      <c r="B171" s="108"/>
      <c r="C171" s="108"/>
      <c r="D171" s="108"/>
      <c r="E171" s="108"/>
      <c r="F171" s="108"/>
      <c r="G171" s="109"/>
      <c r="H171" s="110" t="s">
        <v>150</v>
      </c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2"/>
      <c r="BD171" s="113">
        <v>167</v>
      </c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5"/>
      <c r="BT171" s="113">
        <f>0.2*49.5</f>
        <v>9.9</v>
      </c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5"/>
      <c r="CJ171" s="113">
        <v>0.12</v>
      </c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5"/>
      <c r="DB171" s="104">
        <v>27300</v>
      </c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6"/>
      <c r="DT171" s="104">
        <v>400</v>
      </c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6"/>
    </row>
    <row r="172" spans="1:141" ht="12" customHeight="1">
      <c r="A172" s="107" t="s">
        <v>60</v>
      </c>
      <c r="B172" s="108"/>
      <c r="C172" s="108"/>
      <c r="D172" s="108"/>
      <c r="E172" s="108"/>
      <c r="F172" s="108"/>
      <c r="G172" s="109"/>
      <c r="H172" s="110" t="s">
        <v>151</v>
      </c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2"/>
      <c r="BD172" s="113">
        <v>167</v>
      </c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5"/>
      <c r="BT172" s="113">
        <f>10</f>
        <v>10</v>
      </c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5"/>
      <c r="CJ172" s="113">
        <v>0.1</v>
      </c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5"/>
      <c r="DB172" s="104">
        <v>51100</v>
      </c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6"/>
      <c r="DT172" s="104">
        <v>400</v>
      </c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6"/>
    </row>
    <row r="173" spans="1:141" ht="12" customHeight="1">
      <c r="A173" s="107" t="s">
        <v>62</v>
      </c>
      <c r="B173" s="108"/>
      <c r="C173" s="108"/>
      <c r="D173" s="108"/>
      <c r="E173" s="108"/>
      <c r="F173" s="108"/>
      <c r="G173" s="109"/>
      <c r="H173" s="110" t="s">
        <v>140</v>
      </c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2"/>
      <c r="BD173" s="113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5"/>
      <c r="BT173" s="113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5"/>
      <c r="CJ173" s="113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5"/>
      <c r="DB173" s="104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6"/>
      <c r="DT173" s="104">
        <v>200</v>
      </c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6"/>
    </row>
    <row r="174" spans="1:141" ht="12" customHeight="1">
      <c r="A174" s="107" t="s">
        <v>82</v>
      </c>
      <c r="B174" s="108"/>
      <c r="C174" s="108"/>
      <c r="D174" s="108"/>
      <c r="E174" s="108"/>
      <c r="F174" s="108"/>
      <c r="G174" s="109"/>
      <c r="H174" s="110" t="s">
        <v>184</v>
      </c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2"/>
      <c r="BD174" s="113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5"/>
      <c r="BT174" s="113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5"/>
      <c r="CJ174" s="113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5"/>
      <c r="DB174" s="104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6"/>
      <c r="DT174" s="104">
        <v>220100</v>
      </c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6"/>
    </row>
    <row r="175" spans="1:141" ht="12" customHeight="1">
      <c r="A175" s="116">
        <v>7</v>
      </c>
      <c r="B175" s="116"/>
      <c r="C175" s="116"/>
      <c r="D175" s="116"/>
      <c r="E175" s="116"/>
      <c r="F175" s="116"/>
      <c r="G175" s="117"/>
      <c r="H175" s="110" t="s">
        <v>138</v>
      </c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2"/>
      <c r="BD175" s="113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5"/>
      <c r="BT175" s="113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5"/>
      <c r="CJ175" s="113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5"/>
      <c r="DB175" s="104">
        <v>2000</v>
      </c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  <c r="DQ175" s="105"/>
      <c r="DR175" s="105"/>
      <c r="DS175" s="106"/>
      <c r="DT175" s="104"/>
      <c r="DU175" s="105"/>
      <c r="DV175" s="105"/>
      <c r="DW175" s="105"/>
      <c r="DX175" s="105"/>
      <c r="DY175" s="105"/>
      <c r="DZ175" s="105"/>
      <c r="EA175" s="105"/>
      <c r="EB175" s="105"/>
      <c r="EC175" s="105"/>
      <c r="ED175" s="105"/>
      <c r="EE175" s="105"/>
      <c r="EF175" s="105"/>
      <c r="EG175" s="105"/>
      <c r="EH175" s="105"/>
      <c r="EI175" s="105"/>
      <c r="EJ175" s="105"/>
      <c r="EK175" s="106"/>
    </row>
    <row r="176" spans="1:141" ht="12" customHeight="1">
      <c r="A176" s="107" t="s">
        <v>86</v>
      </c>
      <c r="B176" s="108"/>
      <c r="C176" s="108"/>
      <c r="D176" s="108"/>
      <c r="E176" s="108"/>
      <c r="F176" s="108"/>
      <c r="G176" s="109"/>
      <c r="H176" s="110" t="s">
        <v>141</v>
      </c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2"/>
      <c r="BD176" s="113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5"/>
      <c r="BT176" s="113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5"/>
      <c r="CJ176" s="113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5"/>
      <c r="DB176" s="104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  <c r="DQ176" s="105"/>
      <c r="DR176" s="105"/>
      <c r="DS176" s="106"/>
      <c r="DT176" s="104">
        <v>3200</v>
      </c>
      <c r="DU176" s="105"/>
      <c r="DV176" s="105"/>
      <c r="DW176" s="105"/>
      <c r="DX176" s="105"/>
      <c r="DY176" s="105"/>
      <c r="DZ176" s="105"/>
      <c r="EA176" s="105"/>
      <c r="EB176" s="105"/>
      <c r="EC176" s="105"/>
      <c r="ED176" s="105"/>
      <c r="EE176" s="105"/>
      <c r="EF176" s="105"/>
      <c r="EG176" s="105"/>
      <c r="EH176" s="105"/>
      <c r="EI176" s="105"/>
      <c r="EJ176" s="105"/>
      <c r="EK176" s="106"/>
    </row>
    <row r="177" spans="1:141" ht="12" customHeight="1">
      <c r="A177" s="97"/>
      <c r="B177" s="97"/>
      <c r="C177" s="97"/>
      <c r="D177" s="97"/>
      <c r="E177" s="97"/>
      <c r="F177" s="97"/>
      <c r="G177" s="97"/>
      <c r="H177" s="98" t="s">
        <v>2</v>
      </c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9"/>
      <c r="BD177" s="100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2"/>
      <c r="BT177" s="103" t="s">
        <v>3</v>
      </c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0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2"/>
      <c r="DB177" s="94">
        <f>SUM(DB164:DB176)</f>
        <v>126010</v>
      </c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6"/>
      <c r="DT177" s="94">
        <f>DT168+DT171+DT172+DT173+DT174+DT175+DT176</f>
        <v>224300</v>
      </c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6"/>
    </row>
    <row r="180" spans="1:105" ht="12" customHeight="1">
      <c r="A180" s="93" t="s">
        <v>191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T180" s="93" t="s">
        <v>154</v>
      </c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</row>
    <row r="182" spans="1:105" ht="12" customHeight="1">
      <c r="A182" s="93" t="s">
        <v>155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T182" s="93" t="s">
        <v>153</v>
      </c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</row>
  </sheetData>
  <sheetProtection/>
  <mergeCells count="587">
    <mergeCell ref="X12:EK12"/>
    <mergeCell ref="A13:AO13"/>
    <mergeCell ref="AP13:EK13"/>
    <mergeCell ref="A100:AO100"/>
    <mergeCell ref="AP100:EK100"/>
    <mergeCell ref="A156:AO156"/>
    <mergeCell ref="AP156:EK156"/>
    <mergeCell ref="BT145:DA145"/>
    <mergeCell ref="BT146:DA146"/>
    <mergeCell ref="BT143:CI143"/>
    <mergeCell ref="A164:G164"/>
    <mergeCell ref="H164:BC164"/>
    <mergeCell ref="BD164:BS164"/>
    <mergeCell ref="BT164:CI164"/>
    <mergeCell ref="CJ164:DA164"/>
    <mergeCell ref="DB164:DS164"/>
    <mergeCell ref="BT144:CI144"/>
    <mergeCell ref="DB163:DS163"/>
    <mergeCell ref="DT163:EK163"/>
    <mergeCell ref="BT43:DA43"/>
    <mergeCell ref="BT44:DA44"/>
    <mergeCell ref="A58:EK58"/>
    <mergeCell ref="BT117:DA117"/>
    <mergeCell ref="A64:G64"/>
    <mergeCell ref="H64:BC64"/>
    <mergeCell ref="BD64:BZ64"/>
    <mergeCell ref="CJ170:DA170"/>
    <mergeCell ref="BR5:DA5"/>
    <mergeCell ref="BR6:DA6"/>
    <mergeCell ref="BR7:DA7"/>
    <mergeCell ref="BR8:DA8"/>
    <mergeCell ref="CJ159:DA159"/>
    <mergeCell ref="CJ165:DA165"/>
    <mergeCell ref="CJ166:DA166"/>
    <mergeCell ref="BT41:DA41"/>
    <mergeCell ref="BT42:DA42"/>
    <mergeCell ref="A169:G169"/>
    <mergeCell ref="H169:BC169"/>
    <mergeCell ref="BD169:BS169"/>
    <mergeCell ref="BT169:CI169"/>
    <mergeCell ref="DB169:DS169"/>
    <mergeCell ref="DT169:EK169"/>
    <mergeCell ref="CJ169:DA169"/>
    <mergeCell ref="DT166:EK166"/>
    <mergeCell ref="A165:G165"/>
    <mergeCell ref="H165:BC165"/>
    <mergeCell ref="A167:G167"/>
    <mergeCell ref="H167:BC167"/>
    <mergeCell ref="BD167:BS167"/>
    <mergeCell ref="BT167:CI167"/>
    <mergeCell ref="DB167:DS167"/>
    <mergeCell ref="DT167:EK167"/>
    <mergeCell ref="CJ167:DA167"/>
    <mergeCell ref="H163:BC163"/>
    <mergeCell ref="BD163:BS163"/>
    <mergeCell ref="BT163:CI163"/>
    <mergeCell ref="DB165:DS165"/>
    <mergeCell ref="DT165:EK165"/>
    <mergeCell ref="A166:G166"/>
    <mergeCell ref="H166:BC166"/>
    <mergeCell ref="BD166:BS166"/>
    <mergeCell ref="BT166:CI166"/>
    <mergeCell ref="DB166:DS166"/>
    <mergeCell ref="DT162:EK162"/>
    <mergeCell ref="BT159:CI159"/>
    <mergeCell ref="DB159:DS159"/>
    <mergeCell ref="BD165:BS165"/>
    <mergeCell ref="BT165:CI165"/>
    <mergeCell ref="A162:G162"/>
    <mergeCell ref="H162:BC162"/>
    <mergeCell ref="BD162:BS162"/>
    <mergeCell ref="BT162:CI162"/>
    <mergeCell ref="A163:G163"/>
    <mergeCell ref="AP92:BE92"/>
    <mergeCell ref="A146:G146"/>
    <mergeCell ref="H146:BS146"/>
    <mergeCell ref="DB146:DS146"/>
    <mergeCell ref="DT146:EK146"/>
    <mergeCell ref="H130:BC130"/>
    <mergeCell ref="A137:G137"/>
    <mergeCell ref="BT118:DA118"/>
    <mergeCell ref="BT129:DA129"/>
    <mergeCell ref="BT130:DA130"/>
    <mergeCell ref="H67:BC67"/>
    <mergeCell ref="BD67:BZ67"/>
    <mergeCell ref="BT76:CD76"/>
    <mergeCell ref="A69:EK69"/>
    <mergeCell ref="X71:EK71"/>
    <mergeCell ref="A65:G65"/>
    <mergeCell ref="H65:BC65"/>
    <mergeCell ref="BD65:BZ65"/>
    <mergeCell ref="H66:BC66"/>
    <mergeCell ref="A66:G66"/>
    <mergeCell ref="A77:G77"/>
    <mergeCell ref="H77:BC77"/>
    <mergeCell ref="BD77:BS77"/>
    <mergeCell ref="BT77:CD77"/>
    <mergeCell ref="A76:G76"/>
    <mergeCell ref="H76:BC76"/>
    <mergeCell ref="BD76:BS76"/>
    <mergeCell ref="BD66:BZ66"/>
    <mergeCell ref="A67:G67"/>
    <mergeCell ref="A107:G107"/>
    <mergeCell ref="H107:AO107"/>
    <mergeCell ref="AP107:BE107"/>
    <mergeCell ref="BF107:BU107"/>
    <mergeCell ref="BV107:DU107"/>
    <mergeCell ref="A78:G78"/>
    <mergeCell ref="H78:BC78"/>
    <mergeCell ref="BD78:BS78"/>
    <mergeCell ref="BT78:CD78"/>
    <mergeCell ref="CE78:EK78"/>
    <mergeCell ref="A168:G168"/>
    <mergeCell ref="H168:BC168"/>
    <mergeCell ref="BD168:BS168"/>
    <mergeCell ref="BT168:CI168"/>
    <mergeCell ref="DB168:DS168"/>
    <mergeCell ref="DT168:EK168"/>
    <mergeCell ref="CJ168:DA168"/>
    <mergeCell ref="DV105:EK105"/>
    <mergeCell ref="BV106:DU106"/>
    <mergeCell ref="BF92:BU92"/>
    <mergeCell ref="DV106:EK106"/>
    <mergeCell ref="CE77:EK77"/>
    <mergeCell ref="BV92:DU92"/>
    <mergeCell ref="DV92:EK92"/>
    <mergeCell ref="BF106:BU106"/>
    <mergeCell ref="BF90:BU90"/>
    <mergeCell ref="BV90:DU90"/>
    <mergeCell ref="BV93:DU93"/>
    <mergeCell ref="A147:G147"/>
    <mergeCell ref="BD43:BS43"/>
    <mergeCell ref="DT43:EK43"/>
    <mergeCell ref="X60:EK60"/>
    <mergeCell ref="A62:AO62"/>
    <mergeCell ref="AP62:EK62"/>
    <mergeCell ref="DV90:EK90"/>
    <mergeCell ref="DB147:DS147"/>
    <mergeCell ref="DT147:EK147"/>
    <mergeCell ref="CE76:EK76"/>
    <mergeCell ref="H144:BS144"/>
    <mergeCell ref="A150:G150"/>
    <mergeCell ref="H145:BS145"/>
    <mergeCell ref="DB144:DS144"/>
    <mergeCell ref="H147:BS147"/>
    <mergeCell ref="DB140:DS140"/>
    <mergeCell ref="A144:G144"/>
    <mergeCell ref="H141:BS141"/>
    <mergeCell ref="BT141:CI141"/>
    <mergeCell ref="BT140:CI140"/>
    <mergeCell ref="A170:G170"/>
    <mergeCell ref="H170:BC170"/>
    <mergeCell ref="BD170:BS170"/>
    <mergeCell ref="BT170:CI170"/>
    <mergeCell ref="A152:G152"/>
    <mergeCell ref="A139:G139"/>
    <mergeCell ref="H139:BS139"/>
    <mergeCell ref="BT139:CI139"/>
    <mergeCell ref="A141:G141"/>
    <mergeCell ref="A151:G151"/>
    <mergeCell ref="A118:G118"/>
    <mergeCell ref="H118:BC118"/>
    <mergeCell ref="BD118:BS118"/>
    <mergeCell ref="DB118:DS118"/>
    <mergeCell ref="H117:BC117"/>
    <mergeCell ref="BD117:BS117"/>
    <mergeCell ref="A125:G125"/>
    <mergeCell ref="H125:BC125"/>
    <mergeCell ref="BD125:BS125"/>
    <mergeCell ref="BT125:CI125"/>
    <mergeCell ref="DT125:EK125"/>
    <mergeCell ref="A123:G123"/>
    <mergeCell ref="H123:BC123"/>
    <mergeCell ref="BD123:BS123"/>
    <mergeCell ref="A130:G130"/>
    <mergeCell ref="A124:G124"/>
    <mergeCell ref="H124:BC124"/>
    <mergeCell ref="BD124:BS124"/>
    <mergeCell ref="BT124:CI124"/>
    <mergeCell ref="DT124:EK124"/>
    <mergeCell ref="A127:G127"/>
    <mergeCell ref="H127:BC127"/>
    <mergeCell ref="BD130:BS130"/>
    <mergeCell ref="BD127:BS127"/>
    <mergeCell ref="BT123:CI123"/>
    <mergeCell ref="DT123:EK123"/>
    <mergeCell ref="DT121:EK121"/>
    <mergeCell ref="A121:G121"/>
    <mergeCell ref="H121:BC121"/>
    <mergeCell ref="BD121:BS121"/>
    <mergeCell ref="BT121:CI121"/>
    <mergeCell ref="A120:G120"/>
    <mergeCell ref="A108:G108"/>
    <mergeCell ref="H108:AO108"/>
    <mergeCell ref="AP108:BE108"/>
    <mergeCell ref="BF108:BU108"/>
    <mergeCell ref="A111:EK111"/>
    <mergeCell ref="DT117:EK117"/>
    <mergeCell ref="A114:AO114"/>
    <mergeCell ref="AP114:EK114"/>
    <mergeCell ref="X112:EK112"/>
    <mergeCell ref="AP105:BE105"/>
    <mergeCell ref="BV105:DU105"/>
    <mergeCell ref="H106:AO106"/>
    <mergeCell ref="AP106:BE106"/>
    <mergeCell ref="A119:G119"/>
    <mergeCell ref="H119:BC119"/>
    <mergeCell ref="BD119:BS119"/>
    <mergeCell ref="DB117:DS117"/>
    <mergeCell ref="BT119:CI119"/>
    <mergeCell ref="DT119:EK119"/>
    <mergeCell ref="BF104:BU104"/>
    <mergeCell ref="BV104:DU104"/>
    <mergeCell ref="BF94:BU94"/>
    <mergeCell ref="EL94:FA94"/>
    <mergeCell ref="A117:G117"/>
    <mergeCell ref="A105:G105"/>
    <mergeCell ref="BF105:BU105"/>
    <mergeCell ref="DV107:EK107"/>
    <mergeCell ref="A106:G106"/>
    <mergeCell ref="H105:AO105"/>
    <mergeCell ref="EL90:FA90"/>
    <mergeCell ref="EL92:FA92"/>
    <mergeCell ref="AP93:BE93"/>
    <mergeCell ref="BF91:BU91"/>
    <mergeCell ref="A104:G104"/>
    <mergeCell ref="EL93:FA93"/>
    <mergeCell ref="DV104:EK104"/>
    <mergeCell ref="A94:G94"/>
    <mergeCell ref="H104:AO104"/>
    <mergeCell ref="AP104:BE104"/>
    <mergeCell ref="A91:G91"/>
    <mergeCell ref="H91:AO91"/>
    <mergeCell ref="DV91:EK91"/>
    <mergeCell ref="AP94:BE94"/>
    <mergeCell ref="A93:G93"/>
    <mergeCell ref="H94:AO94"/>
    <mergeCell ref="A92:G92"/>
    <mergeCell ref="H92:AO92"/>
    <mergeCell ref="BV91:DU91"/>
    <mergeCell ref="BF93:BU93"/>
    <mergeCell ref="A56:G56"/>
    <mergeCell ref="H56:BC56"/>
    <mergeCell ref="BD56:BS56"/>
    <mergeCell ref="BT56:CD56"/>
    <mergeCell ref="CE56:EK56"/>
    <mergeCell ref="EL91:FA91"/>
    <mergeCell ref="AP91:BE91"/>
    <mergeCell ref="A90:G90"/>
    <mergeCell ref="H90:AO90"/>
    <mergeCell ref="AP90:BE90"/>
    <mergeCell ref="CE54:EK54"/>
    <mergeCell ref="A55:G55"/>
    <mergeCell ref="H55:BC55"/>
    <mergeCell ref="BD55:BS55"/>
    <mergeCell ref="BT55:CD55"/>
    <mergeCell ref="CE55:EK55"/>
    <mergeCell ref="A54:G54"/>
    <mergeCell ref="H54:BC54"/>
    <mergeCell ref="BD54:BS54"/>
    <mergeCell ref="DT44:EK44"/>
    <mergeCell ref="BT54:CD54"/>
    <mergeCell ref="A51:AO51"/>
    <mergeCell ref="AP51:EK51"/>
    <mergeCell ref="A53:G53"/>
    <mergeCell ref="H53:BC53"/>
    <mergeCell ref="BD53:BS53"/>
    <mergeCell ref="BT53:CD53"/>
    <mergeCell ref="CE53:EK53"/>
    <mergeCell ref="A47:EK47"/>
    <mergeCell ref="A34:EK34"/>
    <mergeCell ref="DW26:EK26"/>
    <mergeCell ref="DW27:EK27"/>
    <mergeCell ref="A29:F29"/>
    <mergeCell ref="A28:F28"/>
    <mergeCell ref="H29:BV29"/>
    <mergeCell ref="A27:F27"/>
    <mergeCell ref="H27:BV27"/>
    <mergeCell ref="BW27:DV27"/>
    <mergeCell ref="A26:F26"/>
    <mergeCell ref="DW21:EK21"/>
    <mergeCell ref="A22:F22"/>
    <mergeCell ref="H22:BV22"/>
    <mergeCell ref="BW22:DV22"/>
    <mergeCell ref="DW22:EK22"/>
    <mergeCell ref="A32:EK32"/>
    <mergeCell ref="H25:BV25"/>
    <mergeCell ref="BW25:DV25"/>
    <mergeCell ref="DW25:EK25"/>
    <mergeCell ref="H26:BV26"/>
    <mergeCell ref="DW18:EK19"/>
    <mergeCell ref="H19:BV19"/>
    <mergeCell ref="A20:F20"/>
    <mergeCell ref="H20:BV20"/>
    <mergeCell ref="BW20:DV20"/>
    <mergeCell ref="DW20:EK20"/>
    <mergeCell ref="DW15:EK15"/>
    <mergeCell ref="A17:F17"/>
    <mergeCell ref="A23:F24"/>
    <mergeCell ref="H23:BV23"/>
    <mergeCell ref="BW23:DV24"/>
    <mergeCell ref="H17:BV17"/>
    <mergeCell ref="BW17:DV17"/>
    <mergeCell ref="DW17:EK17"/>
    <mergeCell ref="A18:F19"/>
    <mergeCell ref="H18:BV18"/>
    <mergeCell ref="H28:BV28"/>
    <mergeCell ref="A15:F15"/>
    <mergeCell ref="G15:BV15"/>
    <mergeCell ref="BW15:DV15"/>
    <mergeCell ref="BW18:DV19"/>
    <mergeCell ref="A21:F21"/>
    <mergeCell ref="H21:BV21"/>
    <mergeCell ref="BW21:DV21"/>
    <mergeCell ref="BW26:DV26"/>
    <mergeCell ref="G30:BV30"/>
    <mergeCell ref="BW30:DV30"/>
    <mergeCell ref="DW30:EK30"/>
    <mergeCell ref="BW28:DV28"/>
    <mergeCell ref="A25:F25"/>
    <mergeCell ref="A16:F16"/>
    <mergeCell ref="G16:BV16"/>
    <mergeCell ref="BW16:DV16"/>
    <mergeCell ref="DW16:EK16"/>
    <mergeCell ref="DW28:EK28"/>
    <mergeCell ref="A41:G41"/>
    <mergeCell ref="H41:BC41"/>
    <mergeCell ref="BD41:BS41"/>
    <mergeCell ref="DB41:DS41"/>
    <mergeCell ref="DW23:EK24"/>
    <mergeCell ref="H24:BV24"/>
    <mergeCell ref="A30:F30"/>
    <mergeCell ref="BW29:DV29"/>
    <mergeCell ref="DW29:EK29"/>
    <mergeCell ref="A38:AO38"/>
    <mergeCell ref="DB8:DS8"/>
    <mergeCell ref="A10:EK10"/>
    <mergeCell ref="A43:G43"/>
    <mergeCell ref="DT42:EK42"/>
    <mergeCell ref="H43:BC43"/>
    <mergeCell ref="A8:F8"/>
    <mergeCell ref="G8:AD8"/>
    <mergeCell ref="AE8:AY8"/>
    <mergeCell ref="AZ8:BQ8"/>
    <mergeCell ref="X36:EK36"/>
    <mergeCell ref="AE5:AY5"/>
    <mergeCell ref="AZ5:BQ5"/>
    <mergeCell ref="G6:AD6"/>
    <mergeCell ref="AE6:AY6"/>
    <mergeCell ref="AZ6:BQ6"/>
    <mergeCell ref="AZ7:BQ7"/>
    <mergeCell ref="A3:EK3"/>
    <mergeCell ref="DB6:DS6"/>
    <mergeCell ref="DB5:DS5"/>
    <mergeCell ref="A7:F7"/>
    <mergeCell ref="AE7:AY7"/>
    <mergeCell ref="A6:F6"/>
    <mergeCell ref="A5:F5"/>
    <mergeCell ref="G5:AD5"/>
    <mergeCell ref="DB7:DS7"/>
    <mergeCell ref="G7:AD7"/>
    <mergeCell ref="H120:BC120"/>
    <mergeCell ref="BD120:BS120"/>
    <mergeCell ref="BT120:CI120"/>
    <mergeCell ref="DT120:EK120"/>
    <mergeCell ref="A122:G122"/>
    <mergeCell ref="H122:BC122"/>
    <mergeCell ref="BD122:BS122"/>
    <mergeCell ref="BT122:CI122"/>
    <mergeCell ref="DT122:EK122"/>
    <mergeCell ref="DB121:DS121"/>
    <mergeCell ref="BT127:CI127"/>
    <mergeCell ref="DT127:EK127"/>
    <mergeCell ref="A126:G126"/>
    <mergeCell ref="H126:BC126"/>
    <mergeCell ref="BD126:BS126"/>
    <mergeCell ref="BT126:CI126"/>
    <mergeCell ref="DT126:EK126"/>
    <mergeCell ref="DB126:DS126"/>
    <mergeCell ref="A129:G129"/>
    <mergeCell ref="H129:BC129"/>
    <mergeCell ref="BD129:BS129"/>
    <mergeCell ref="DT129:EK129"/>
    <mergeCell ref="DB129:DS129"/>
    <mergeCell ref="A128:G128"/>
    <mergeCell ref="H128:BC128"/>
    <mergeCell ref="BD128:BS128"/>
    <mergeCell ref="BT128:CI128"/>
    <mergeCell ref="DT128:EK128"/>
    <mergeCell ref="A145:G145"/>
    <mergeCell ref="DB143:DS143"/>
    <mergeCell ref="DB128:DS128"/>
    <mergeCell ref="A142:G142"/>
    <mergeCell ref="H142:BS142"/>
    <mergeCell ref="BT142:CI142"/>
    <mergeCell ref="A143:G143"/>
    <mergeCell ref="H143:BS143"/>
    <mergeCell ref="A140:G140"/>
    <mergeCell ref="H140:BS140"/>
    <mergeCell ref="DT164:EK164"/>
    <mergeCell ref="DB139:DS139"/>
    <mergeCell ref="DT140:EK140"/>
    <mergeCell ref="DB137:DS137"/>
    <mergeCell ref="DB138:DS138"/>
    <mergeCell ref="DB150:DS150"/>
    <mergeCell ref="DT139:EK139"/>
    <mergeCell ref="DT138:EK138"/>
    <mergeCell ref="DT141:EK141"/>
    <mergeCell ref="DB162:DS162"/>
    <mergeCell ref="DB170:DS170"/>
    <mergeCell ref="DB122:DS122"/>
    <mergeCell ref="DB145:DS145"/>
    <mergeCell ref="BT147:DA147"/>
    <mergeCell ref="H151:BS151"/>
    <mergeCell ref="DT170:EK170"/>
    <mergeCell ref="DT137:EK137"/>
    <mergeCell ref="DT142:EK142"/>
    <mergeCell ref="DT144:EK144"/>
    <mergeCell ref="DT143:EK143"/>
    <mergeCell ref="DT151:EK151"/>
    <mergeCell ref="DT152:EK152"/>
    <mergeCell ref="DB152:DS152"/>
    <mergeCell ref="DB151:DS151"/>
    <mergeCell ref="BV108:DU108"/>
    <mergeCell ref="DV108:EK108"/>
    <mergeCell ref="DT145:EK145"/>
    <mergeCell ref="DT118:EK118"/>
    <mergeCell ref="DB130:DS130"/>
    <mergeCell ref="DT130:EK130"/>
    <mergeCell ref="AP38:EK38"/>
    <mergeCell ref="A44:G44"/>
    <mergeCell ref="A46:EK46"/>
    <mergeCell ref="A42:G42"/>
    <mergeCell ref="DT41:EK41"/>
    <mergeCell ref="H42:BC42"/>
    <mergeCell ref="BD42:BS42"/>
    <mergeCell ref="DB42:DS42"/>
    <mergeCell ref="DB43:DS43"/>
    <mergeCell ref="DB44:DS44"/>
    <mergeCell ref="X49:EK49"/>
    <mergeCell ref="H44:BC44"/>
    <mergeCell ref="BD44:BS44"/>
    <mergeCell ref="DV93:EK93"/>
    <mergeCell ref="DV94:EK94"/>
    <mergeCell ref="DB142:DS142"/>
    <mergeCell ref="DB141:DS141"/>
    <mergeCell ref="DB120:DS120"/>
    <mergeCell ref="DB119:DS119"/>
    <mergeCell ref="DB127:DS127"/>
    <mergeCell ref="DB125:DS125"/>
    <mergeCell ref="DB124:DS124"/>
    <mergeCell ref="DB123:DS123"/>
    <mergeCell ref="DT159:EK159"/>
    <mergeCell ref="A160:G160"/>
    <mergeCell ref="H160:BC160"/>
    <mergeCell ref="BD160:BS160"/>
    <mergeCell ref="BT160:CI160"/>
    <mergeCell ref="DB160:DS160"/>
    <mergeCell ref="DT160:EK160"/>
    <mergeCell ref="BT161:CI161"/>
    <mergeCell ref="DB161:DS161"/>
    <mergeCell ref="DT161:EK161"/>
    <mergeCell ref="A159:G159"/>
    <mergeCell ref="H159:BC159"/>
    <mergeCell ref="BD159:BS159"/>
    <mergeCell ref="A161:G161"/>
    <mergeCell ref="H161:BC161"/>
    <mergeCell ref="BD161:BS161"/>
    <mergeCell ref="CJ160:DA160"/>
    <mergeCell ref="A73:AO73"/>
    <mergeCell ref="AP73:EK73"/>
    <mergeCell ref="A75:G75"/>
    <mergeCell ref="H75:BC75"/>
    <mergeCell ref="BD75:BS75"/>
    <mergeCell ref="BT75:CD75"/>
    <mergeCell ref="CE75:EK75"/>
    <mergeCell ref="A81:EK81"/>
    <mergeCell ref="A85:AO85"/>
    <mergeCell ref="AP85:EK85"/>
    <mergeCell ref="A87:EK87"/>
    <mergeCell ref="A89:G89"/>
    <mergeCell ref="H89:AO89"/>
    <mergeCell ref="AP89:BE89"/>
    <mergeCell ref="BF89:BU89"/>
    <mergeCell ref="BV89:DU89"/>
    <mergeCell ref="DV89:EK89"/>
    <mergeCell ref="EL89:FA89"/>
    <mergeCell ref="A97:EK97"/>
    <mergeCell ref="A103:G103"/>
    <mergeCell ref="H103:AO103"/>
    <mergeCell ref="AP103:BE103"/>
    <mergeCell ref="BF103:BU103"/>
    <mergeCell ref="BV103:DU103"/>
    <mergeCell ref="DV103:EK103"/>
    <mergeCell ref="BV94:DU94"/>
    <mergeCell ref="H93:AO93"/>
    <mergeCell ref="A131:G131"/>
    <mergeCell ref="H131:BC131"/>
    <mergeCell ref="BD131:BS131"/>
    <mergeCell ref="BT131:DA131"/>
    <mergeCell ref="DB131:DS131"/>
    <mergeCell ref="DT131:EK131"/>
    <mergeCell ref="BT138:DA138"/>
    <mergeCell ref="A132:G132"/>
    <mergeCell ref="H132:BC132"/>
    <mergeCell ref="BD132:BS132"/>
    <mergeCell ref="BT132:DA132"/>
    <mergeCell ref="DB132:DS132"/>
    <mergeCell ref="A138:G138"/>
    <mergeCell ref="H138:BS138"/>
    <mergeCell ref="A134:EK134"/>
    <mergeCell ref="DT132:EK132"/>
    <mergeCell ref="A148:G148"/>
    <mergeCell ref="H148:BS148"/>
    <mergeCell ref="BT148:DA148"/>
    <mergeCell ref="DB148:DS148"/>
    <mergeCell ref="DT148:EK148"/>
    <mergeCell ref="A135:AO135"/>
    <mergeCell ref="AP135:EK135"/>
    <mergeCell ref="H137:BC137"/>
    <mergeCell ref="BD137:BS137"/>
    <mergeCell ref="BT137:DA137"/>
    <mergeCell ref="A149:G149"/>
    <mergeCell ref="H149:BS149"/>
    <mergeCell ref="BT149:DA149"/>
    <mergeCell ref="DB149:DS149"/>
    <mergeCell ref="DT149:EK149"/>
    <mergeCell ref="H150:BS150"/>
    <mergeCell ref="BT150:DA150"/>
    <mergeCell ref="DT150:EK150"/>
    <mergeCell ref="BT151:DA151"/>
    <mergeCell ref="H152:BS152"/>
    <mergeCell ref="BT152:DA152"/>
    <mergeCell ref="A154:EK154"/>
    <mergeCell ref="A171:G171"/>
    <mergeCell ref="H171:BC171"/>
    <mergeCell ref="BD171:BS171"/>
    <mergeCell ref="BT171:CI171"/>
    <mergeCell ref="CJ171:DA171"/>
    <mergeCell ref="DB171:DS171"/>
    <mergeCell ref="DT171:EK171"/>
    <mergeCell ref="A172:G172"/>
    <mergeCell ref="H172:BC172"/>
    <mergeCell ref="BD172:BS172"/>
    <mergeCell ref="BT172:CI172"/>
    <mergeCell ref="CJ172:DA172"/>
    <mergeCell ref="DB172:DS172"/>
    <mergeCell ref="DT172:EK172"/>
    <mergeCell ref="A173:G173"/>
    <mergeCell ref="H173:BC173"/>
    <mergeCell ref="BD173:BS173"/>
    <mergeCell ref="BT173:CI173"/>
    <mergeCell ref="CJ173:DA173"/>
    <mergeCell ref="DB173:DS173"/>
    <mergeCell ref="A174:G174"/>
    <mergeCell ref="H174:BC174"/>
    <mergeCell ref="BD174:BS174"/>
    <mergeCell ref="BT174:CI174"/>
    <mergeCell ref="CJ174:DA174"/>
    <mergeCell ref="DB174:DS174"/>
    <mergeCell ref="H175:BC175"/>
    <mergeCell ref="BD175:BS175"/>
    <mergeCell ref="BT175:CI175"/>
    <mergeCell ref="CJ175:DA175"/>
    <mergeCell ref="DB175:DS175"/>
    <mergeCell ref="DT173:EK173"/>
    <mergeCell ref="DT174:EK174"/>
    <mergeCell ref="DB177:DS177"/>
    <mergeCell ref="DT175:EK175"/>
    <mergeCell ref="A176:G176"/>
    <mergeCell ref="H176:BC176"/>
    <mergeCell ref="BD176:BS176"/>
    <mergeCell ref="BT176:CI176"/>
    <mergeCell ref="CJ176:DA176"/>
    <mergeCell ref="DB176:DS176"/>
    <mergeCell ref="DT176:EK176"/>
    <mergeCell ref="A175:G175"/>
    <mergeCell ref="A180:BC180"/>
    <mergeCell ref="BT182:DA182"/>
    <mergeCell ref="BT180:DA180"/>
    <mergeCell ref="A182:BD182"/>
    <mergeCell ref="DT177:EK177"/>
    <mergeCell ref="A177:G177"/>
    <mergeCell ref="H177:BC177"/>
    <mergeCell ref="BD177:BS177"/>
    <mergeCell ref="BT177:CI177"/>
    <mergeCell ref="CJ177:DA177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5" max="158" man="1"/>
    <brk id="109" max="1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N13"/>
  <sheetViews>
    <sheetView tabSelected="1" zoomScalePageLayoutView="0" workbookViewId="0" topLeftCell="A1">
      <selection activeCell="I26" sqref="I26"/>
    </sheetView>
  </sheetViews>
  <sheetFormatPr defaultColWidth="1.12109375" defaultRowHeight="12.75"/>
  <cols>
    <col min="1" max="91" width="1.12109375" style="22" customWidth="1"/>
    <col min="92" max="92" width="7.125" style="22" customWidth="1"/>
    <col min="93" max="16384" width="1.12109375" style="22" customWidth="1"/>
  </cols>
  <sheetData>
    <row r="2" ht="15" customHeight="1">
      <c r="B2" s="23" t="s">
        <v>146</v>
      </c>
    </row>
    <row r="3" spans="1:92" ht="36.75" customHeight="1">
      <c r="A3" s="210" t="s">
        <v>156</v>
      </c>
      <c r="B3" s="211"/>
      <c r="C3" s="212"/>
      <c r="D3" s="210" t="s">
        <v>120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2"/>
      <c r="AE3" s="210" t="s">
        <v>121</v>
      </c>
      <c r="AF3" s="211"/>
      <c r="AG3" s="211"/>
      <c r="AH3" s="211"/>
      <c r="AI3" s="211"/>
      <c r="AJ3" s="212"/>
      <c r="AK3" s="213" t="s">
        <v>122</v>
      </c>
      <c r="AL3" s="214"/>
      <c r="AM3" s="214"/>
      <c r="AN3" s="214"/>
      <c r="AO3" s="214"/>
      <c r="AP3" s="214"/>
      <c r="AQ3" s="214"/>
      <c r="AR3" s="214"/>
      <c r="AS3" s="213" t="s">
        <v>123</v>
      </c>
      <c r="AT3" s="214"/>
      <c r="AU3" s="214"/>
      <c r="AV3" s="214"/>
      <c r="AW3" s="214"/>
      <c r="AX3" s="214"/>
      <c r="AY3" s="214"/>
      <c r="AZ3" s="214"/>
      <c r="BA3" s="209" t="s">
        <v>124</v>
      </c>
      <c r="BB3" s="59"/>
      <c r="BC3" s="59"/>
      <c r="BD3" s="59"/>
      <c r="BE3" s="59"/>
      <c r="BF3" s="59"/>
      <c r="BG3" s="59"/>
      <c r="BH3" s="60"/>
      <c r="BI3" s="209" t="s">
        <v>125</v>
      </c>
      <c r="BJ3" s="59"/>
      <c r="BK3" s="59"/>
      <c r="BL3" s="59"/>
      <c r="BM3" s="59"/>
      <c r="BN3" s="59"/>
      <c r="BO3" s="59"/>
      <c r="BP3" s="60"/>
      <c r="BQ3" s="209" t="s">
        <v>147</v>
      </c>
      <c r="BR3" s="59"/>
      <c r="BS3" s="59"/>
      <c r="BT3" s="59"/>
      <c r="BU3" s="59"/>
      <c r="BV3" s="59"/>
      <c r="BW3" s="59"/>
      <c r="BX3" s="60"/>
      <c r="BY3" s="210" t="s">
        <v>145</v>
      </c>
      <c r="BZ3" s="211"/>
      <c r="CA3" s="211"/>
      <c r="CB3" s="211"/>
      <c r="CC3" s="211"/>
      <c r="CD3" s="211"/>
      <c r="CE3" s="211"/>
      <c r="CF3" s="212"/>
      <c r="CG3" s="210" t="s">
        <v>126</v>
      </c>
      <c r="CH3" s="211"/>
      <c r="CI3" s="211"/>
      <c r="CJ3" s="211"/>
      <c r="CK3" s="211"/>
      <c r="CL3" s="211"/>
      <c r="CM3" s="211"/>
      <c r="CN3" s="212"/>
    </row>
    <row r="4" spans="1:92" ht="49.5" customHeight="1">
      <c r="A4" s="215">
        <v>1</v>
      </c>
      <c r="B4" s="211"/>
      <c r="C4" s="212"/>
      <c r="D4" s="216" t="s">
        <v>127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8"/>
      <c r="AE4" s="215" t="s">
        <v>128</v>
      </c>
      <c r="AF4" s="211"/>
      <c r="AG4" s="211"/>
      <c r="AH4" s="211"/>
      <c r="AI4" s="211"/>
      <c r="AJ4" s="212"/>
      <c r="AK4" s="214">
        <v>4</v>
      </c>
      <c r="AL4" s="214"/>
      <c r="AM4" s="214"/>
      <c r="AN4" s="214"/>
      <c r="AO4" s="214"/>
      <c r="AP4" s="214"/>
      <c r="AQ4" s="214"/>
      <c r="AR4" s="214"/>
      <c r="AS4" s="214">
        <v>11</v>
      </c>
      <c r="AT4" s="214"/>
      <c r="AU4" s="214"/>
      <c r="AV4" s="214"/>
      <c r="AW4" s="214"/>
      <c r="AX4" s="214"/>
      <c r="AY4" s="214"/>
      <c r="AZ4" s="214"/>
      <c r="BA4" s="148"/>
      <c r="BB4" s="148"/>
      <c r="BC4" s="148"/>
      <c r="BD4" s="148"/>
      <c r="BE4" s="148"/>
      <c r="BF4" s="148"/>
      <c r="BG4" s="148"/>
      <c r="BH4" s="148"/>
      <c r="BI4" s="214">
        <v>19</v>
      </c>
      <c r="BJ4" s="214"/>
      <c r="BK4" s="214"/>
      <c r="BL4" s="214"/>
      <c r="BM4" s="214"/>
      <c r="BN4" s="214"/>
      <c r="BO4" s="214"/>
      <c r="BP4" s="214"/>
      <c r="BQ4" s="148"/>
      <c r="BR4" s="148"/>
      <c r="BS4" s="148"/>
      <c r="BT4" s="148"/>
      <c r="BU4" s="148"/>
      <c r="BV4" s="148"/>
      <c r="BW4" s="148"/>
      <c r="BX4" s="148"/>
      <c r="BY4" s="215"/>
      <c r="BZ4" s="211"/>
      <c r="CA4" s="211"/>
      <c r="CB4" s="211"/>
      <c r="CC4" s="211"/>
      <c r="CD4" s="211"/>
      <c r="CE4" s="211"/>
      <c r="CF4" s="212"/>
      <c r="CG4" s="215">
        <f>AK4+AS4+BA4+BI4+BQ4+BY4</f>
        <v>34</v>
      </c>
      <c r="CH4" s="211"/>
      <c r="CI4" s="211"/>
      <c r="CJ4" s="211"/>
      <c r="CK4" s="211"/>
      <c r="CL4" s="211"/>
      <c r="CM4" s="211"/>
      <c r="CN4" s="212"/>
    </row>
    <row r="5" spans="1:92" ht="56.25" customHeight="1">
      <c r="A5" s="215">
        <v>2</v>
      </c>
      <c r="B5" s="211"/>
      <c r="C5" s="212"/>
      <c r="D5" s="216" t="s">
        <v>129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8"/>
      <c r="AE5" s="215" t="s">
        <v>128</v>
      </c>
      <c r="AF5" s="211"/>
      <c r="AG5" s="211"/>
      <c r="AH5" s="211"/>
      <c r="AI5" s="211"/>
      <c r="AJ5" s="212"/>
      <c r="AK5" s="214">
        <v>12</v>
      </c>
      <c r="AL5" s="214"/>
      <c r="AM5" s="214"/>
      <c r="AN5" s="214"/>
      <c r="AO5" s="214"/>
      <c r="AP5" s="214"/>
      <c r="AQ5" s="214"/>
      <c r="AR5" s="214"/>
      <c r="AS5" s="214">
        <v>12</v>
      </c>
      <c r="AT5" s="214"/>
      <c r="AU5" s="214"/>
      <c r="AV5" s="214"/>
      <c r="AW5" s="214"/>
      <c r="AX5" s="214"/>
      <c r="AY5" s="214"/>
      <c r="AZ5" s="214"/>
      <c r="BA5" s="148"/>
      <c r="BB5" s="148"/>
      <c r="BC5" s="148"/>
      <c r="BD5" s="148"/>
      <c r="BE5" s="148"/>
      <c r="BF5" s="148"/>
      <c r="BG5" s="148"/>
      <c r="BH5" s="148"/>
      <c r="BI5" s="214">
        <v>60</v>
      </c>
      <c r="BJ5" s="214"/>
      <c r="BK5" s="214"/>
      <c r="BL5" s="214"/>
      <c r="BM5" s="214"/>
      <c r="BN5" s="214"/>
      <c r="BO5" s="214"/>
      <c r="BP5" s="214"/>
      <c r="BQ5" s="148"/>
      <c r="BR5" s="148"/>
      <c r="BS5" s="148"/>
      <c r="BT5" s="148"/>
      <c r="BU5" s="148"/>
      <c r="BV5" s="148"/>
      <c r="BW5" s="148"/>
      <c r="BX5" s="148"/>
      <c r="BY5" s="215"/>
      <c r="BZ5" s="211"/>
      <c r="CA5" s="211"/>
      <c r="CB5" s="211"/>
      <c r="CC5" s="211"/>
      <c r="CD5" s="211"/>
      <c r="CE5" s="211"/>
      <c r="CF5" s="212"/>
      <c r="CG5" s="215">
        <f>AK5+AS5+BA5+BI5+BQ5+BY5</f>
        <v>84</v>
      </c>
      <c r="CH5" s="211"/>
      <c r="CI5" s="211"/>
      <c r="CJ5" s="211"/>
      <c r="CK5" s="211"/>
      <c r="CL5" s="211"/>
      <c r="CM5" s="211"/>
      <c r="CN5" s="212"/>
    </row>
    <row r="6" spans="1:92" ht="47.25" customHeight="1">
      <c r="A6" s="215">
        <v>3</v>
      </c>
      <c r="B6" s="211"/>
      <c r="C6" s="212"/>
      <c r="D6" s="220" t="s">
        <v>130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14" t="s">
        <v>131</v>
      </c>
      <c r="AF6" s="214"/>
      <c r="AG6" s="214"/>
      <c r="AH6" s="214"/>
      <c r="AI6" s="214"/>
      <c r="AJ6" s="214"/>
      <c r="AK6" s="214">
        <v>46247</v>
      </c>
      <c r="AL6" s="214"/>
      <c r="AM6" s="214"/>
      <c r="AN6" s="214"/>
      <c r="AO6" s="214"/>
      <c r="AP6" s="214"/>
      <c r="AQ6" s="214"/>
      <c r="AR6" s="214"/>
      <c r="AS6" s="214">
        <v>55776</v>
      </c>
      <c r="AT6" s="214"/>
      <c r="AU6" s="214"/>
      <c r="AV6" s="214"/>
      <c r="AW6" s="214"/>
      <c r="AX6" s="214"/>
      <c r="AY6" s="214"/>
      <c r="AZ6" s="214"/>
      <c r="BA6" s="148"/>
      <c r="BB6" s="148"/>
      <c r="BC6" s="148"/>
      <c r="BD6" s="148"/>
      <c r="BE6" s="148"/>
      <c r="BF6" s="148"/>
      <c r="BG6" s="148"/>
      <c r="BH6" s="148"/>
      <c r="BI6" s="214">
        <v>59353</v>
      </c>
      <c r="BJ6" s="214"/>
      <c r="BK6" s="214"/>
      <c r="BL6" s="214"/>
      <c r="BM6" s="214"/>
      <c r="BN6" s="214"/>
      <c r="BO6" s="214"/>
      <c r="BP6" s="214"/>
      <c r="BQ6" s="148"/>
      <c r="BR6" s="148"/>
      <c r="BS6" s="148"/>
      <c r="BT6" s="148"/>
      <c r="BU6" s="148"/>
      <c r="BV6" s="148"/>
      <c r="BW6" s="148"/>
      <c r="BX6" s="148"/>
      <c r="BY6" s="215"/>
      <c r="BZ6" s="211"/>
      <c r="CA6" s="211"/>
      <c r="CB6" s="211"/>
      <c r="CC6" s="211"/>
      <c r="CD6" s="211"/>
      <c r="CE6" s="211"/>
      <c r="CF6" s="212"/>
      <c r="CG6" s="219"/>
      <c r="CH6" s="219"/>
      <c r="CI6" s="219"/>
      <c r="CJ6" s="219"/>
      <c r="CK6" s="219"/>
      <c r="CL6" s="219"/>
      <c r="CM6" s="219"/>
      <c r="CN6" s="219"/>
    </row>
    <row r="7" spans="1:92" ht="70.5" customHeight="1" hidden="1">
      <c r="A7" s="215">
        <v>4</v>
      </c>
      <c r="B7" s="211"/>
      <c r="C7" s="212"/>
      <c r="D7" s="220" t="s">
        <v>132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14" t="s">
        <v>133</v>
      </c>
      <c r="AF7" s="214"/>
      <c r="AG7" s="214"/>
      <c r="AH7" s="214"/>
      <c r="AI7" s="214"/>
      <c r="AJ7" s="214"/>
      <c r="AK7" s="214">
        <v>0.95</v>
      </c>
      <c r="AL7" s="214"/>
      <c r="AM7" s="214"/>
      <c r="AN7" s="214"/>
      <c r="AO7" s="214"/>
      <c r="AP7" s="214"/>
      <c r="AQ7" s="214"/>
      <c r="AR7" s="214"/>
      <c r="AS7" s="214">
        <v>0.95</v>
      </c>
      <c r="AT7" s="214"/>
      <c r="AU7" s="214"/>
      <c r="AV7" s="214"/>
      <c r="AW7" s="214"/>
      <c r="AX7" s="214"/>
      <c r="AY7" s="214"/>
      <c r="AZ7" s="214"/>
      <c r="BA7" s="148"/>
      <c r="BB7" s="148"/>
      <c r="BC7" s="148"/>
      <c r="BD7" s="148"/>
      <c r="BE7" s="148"/>
      <c r="BF7" s="148"/>
      <c r="BG7" s="148"/>
      <c r="BH7" s="148"/>
      <c r="BI7" s="214">
        <v>0.95</v>
      </c>
      <c r="BJ7" s="214"/>
      <c r="BK7" s="214"/>
      <c r="BL7" s="214"/>
      <c r="BM7" s="214"/>
      <c r="BN7" s="214"/>
      <c r="BO7" s="214"/>
      <c r="BP7" s="214"/>
      <c r="BQ7" s="148">
        <v>0.95</v>
      </c>
      <c r="BR7" s="148"/>
      <c r="BS7" s="148"/>
      <c r="BT7" s="148"/>
      <c r="BU7" s="148"/>
      <c r="BV7" s="148"/>
      <c r="BW7" s="148"/>
      <c r="BX7" s="148"/>
      <c r="BY7" s="215"/>
      <c r="BZ7" s="211"/>
      <c r="CA7" s="211"/>
      <c r="CB7" s="211"/>
      <c r="CC7" s="211"/>
      <c r="CD7" s="211"/>
      <c r="CE7" s="211"/>
      <c r="CF7" s="212"/>
      <c r="CG7" s="219"/>
      <c r="CH7" s="219"/>
      <c r="CI7" s="219"/>
      <c r="CJ7" s="219"/>
      <c r="CK7" s="219"/>
      <c r="CL7" s="219"/>
      <c r="CM7" s="219"/>
      <c r="CN7" s="219"/>
    </row>
    <row r="8" spans="1:92" ht="44.25" customHeight="1">
      <c r="A8" s="215">
        <v>4</v>
      </c>
      <c r="B8" s="211"/>
      <c r="C8" s="212"/>
      <c r="D8" s="216" t="s">
        <v>134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  <c r="AE8" s="214" t="s">
        <v>131</v>
      </c>
      <c r="AF8" s="214"/>
      <c r="AG8" s="214"/>
      <c r="AH8" s="214"/>
      <c r="AI8" s="214"/>
      <c r="AJ8" s="214"/>
      <c r="AK8" s="214">
        <f>AK6*AK7*AK5</f>
        <v>527215.8</v>
      </c>
      <c r="AL8" s="214"/>
      <c r="AM8" s="214"/>
      <c r="AN8" s="214"/>
      <c r="AO8" s="214"/>
      <c r="AP8" s="214"/>
      <c r="AQ8" s="214"/>
      <c r="AR8" s="214"/>
      <c r="AS8" s="214">
        <f>AS6*AS7*AS5</f>
        <v>635846.3999999999</v>
      </c>
      <c r="AT8" s="214"/>
      <c r="AU8" s="214"/>
      <c r="AV8" s="214"/>
      <c r="AW8" s="214"/>
      <c r="AX8" s="214"/>
      <c r="AY8" s="214"/>
      <c r="AZ8" s="214"/>
      <c r="BA8" s="214">
        <f>BA6*BA7*BA5</f>
        <v>0</v>
      </c>
      <c r="BB8" s="214"/>
      <c r="BC8" s="214"/>
      <c r="BD8" s="214"/>
      <c r="BE8" s="214"/>
      <c r="BF8" s="214"/>
      <c r="BG8" s="214"/>
      <c r="BH8" s="214"/>
      <c r="BI8" s="214">
        <f>BI6*BI7*BI5</f>
        <v>3383121</v>
      </c>
      <c r="BJ8" s="214"/>
      <c r="BK8" s="214"/>
      <c r="BL8" s="214"/>
      <c r="BM8" s="214"/>
      <c r="BN8" s="214"/>
      <c r="BO8" s="214"/>
      <c r="BP8" s="214"/>
      <c r="BQ8" s="214">
        <f>BQ6*BQ7*BQ5</f>
        <v>0</v>
      </c>
      <c r="BR8" s="214"/>
      <c r="BS8" s="214"/>
      <c r="BT8" s="214"/>
      <c r="BU8" s="214"/>
      <c r="BV8" s="214"/>
      <c r="BW8" s="214"/>
      <c r="BX8" s="214"/>
      <c r="BY8" s="214">
        <f>BY6*BY7*BY5</f>
        <v>0</v>
      </c>
      <c r="BZ8" s="214"/>
      <c r="CA8" s="214"/>
      <c r="CB8" s="214"/>
      <c r="CC8" s="214"/>
      <c r="CD8" s="214"/>
      <c r="CE8" s="214"/>
      <c r="CF8" s="214"/>
      <c r="CG8" s="208">
        <f>AK8+AS8+BA8+BI8+BQ8+BY8</f>
        <v>4546183.2</v>
      </c>
      <c r="CH8" s="208"/>
      <c r="CI8" s="208"/>
      <c r="CJ8" s="208"/>
      <c r="CK8" s="208"/>
      <c r="CL8" s="208"/>
      <c r="CM8" s="208"/>
      <c r="CN8" s="208"/>
    </row>
    <row r="9" spans="85:92" ht="32.25" customHeight="1">
      <c r="CG9" s="208">
        <f>(CG8-22700)/1.302</f>
        <v>3474257.450076805</v>
      </c>
      <c r="CH9" s="208"/>
      <c r="CI9" s="208"/>
      <c r="CJ9" s="208"/>
      <c r="CK9" s="208"/>
      <c r="CL9" s="208"/>
      <c r="CM9" s="208"/>
      <c r="CN9" s="208"/>
    </row>
    <row r="11" spans="1:81" ht="15.75">
      <c r="A11" s="224" t="s">
        <v>152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BF11" s="224" t="s">
        <v>154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</row>
    <row r="13" spans="1:81" ht="15.75">
      <c r="A13" s="224" t="s">
        <v>155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BF13" s="224" t="s">
        <v>153</v>
      </c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</row>
  </sheetData>
  <sheetProtection/>
  <mergeCells count="65">
    <mergeCell ref="BY8:CF8"/>
    <mergeCell ref="A11:AK11"/>
    <mergeCell ref="A13:AK13"/>
    <mergeCell ref="BF11:CC11"/>
    <mergeCell ref="BF13:CC13"/>
    <mergeCell ref="CG8:CN8"/>
    <mergeCell ref="BA8:BH8"/>
    <mergeCell ref="BI8:BP8"/>
    <mergeCell ref="BQ8:BX8"/>
    <mergeCell ref="A8:C8"/>
    <mergeCell ref="CG7:CN7"/>
    <mergeCell ref="BA7:BH7"/>
    <mergeCell ref="BI7:BP7"/>
    <mergeCell ref="BQ7:BX7"/>
    <mergeCell ref="BI6:BP6"/>
    <mergeCell ref="BY7:CF7"/>
    <mergeCell ref="D8:AD8"/>
    <mergeCell ref="AE8:AJ8"/>
    <mergeCell ref="AK8:AR8"/>
    <mergeCell ref="AS8:AZ8"/>
    <mergeCell ref="A7:C7"/>
    <mergeCell ref="D7:AD7"/>
    <mergeCell ref="AE7:AJ7"/>
    <mergeCell ref="AK7:AR7"/>
    <mergeCell ref="AS7:AZ7"/>
    <mergeCell ref="BY4:CF4"/>
    <mergeCell ref="BQ6:BX6"/>
    <mergeCell ref="BY6:CF6"/>
    <mergeCell ref="CG6:CN6"/>
    <mergeCell ref="A6:C6"/>
    <mergeCell ref="D6:AD6"/>
    <mergeCell ref="AE6:AJ6"/>
    <mergeCell ref="AK6:AR6"/>
    <mergeCell ref="AS6:AZ6"/>
    <mergeCell ref="BA6:BH6"/>
    <mergeCell ref="AS4:AZ4"/>
    <mergeCell ref="BA5:BH5"/>
    <mergeCell ref="BI5:BP5"/>
    <mergeCell ref="BQ5:BX5"/>
    <mergeCell ref="BY5:CF5"/>
    <mergeCell ref="CG5:CN5"/>
    <mergeCell ref="CG4:CN4"/>
    <mergeCell ref="BA4:BH4"/>
    <mergeCell ref="BI4:BP4"/>
    <mergeCell ref="BQ4:BX4"/>
    <mergeCell ref="BI3:BP3"/>
    <mergeCell ref="A5:C5"/>
    <mergeCell ref="D5:AD5"/>
    <mergeCell ref="AE5:AJ5"/>
    <mergeCell ref="AK5:AR5"/>
    <mergeCell ref="AS5:AZ5"/>
    <mergeCell ref="A4:C4"/>
    <mergeCell ref="D4:AD4"/>
    <mergeCell ref="AE4:AJ4"/>
    <mergeCell ref="AK4:AR4"/>
    <mergeCell ref="CG9:CN9"/>
    <mergeCell ref="BQ3:BX3"/>
    <mergeCell ref="BY3:CF3"/>
    <mergeCell ref="CG3:CN3"/>
    <mergeCell ref="A3:C3"/>
    <mergeCell ref="D3:AD3"/>
    <mergeCell ref="AE3:AJ3"/>
    <mergeCell ref="AK3:AR3"/>
    <mergeCell ref="AS3:AZ3"/>
    <mergeCell ref="BA3:BH3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Мотолыгина Наталья Михайловна</cp:lastModifiedBy>
  <cp:lastPrinted>2019-01-04T08:50:38Z</cp:lastPrinted>
  <dcterms:created xsi:type="dcterms:W3CDTF">2008-10-01T13:21:49Z</dcterms:created>
  <dcterms:modified xsi:type="dcterms:W3CDTF">2019-01-04T08:50:39Z</dcterms:modified>
  <cp:category/>
  <cp:version/>
  <cp:contentType/>
  <cp:contentStatus/>
</cp:coreProperties>
</file>